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Desktop\расписание\"/>
    </mc:Choice>
  </mc:AlternateContent>
  <bookViews>
    <workbookView xWindow="0" yWindow="0" windowWidth="23040" windowHeight="9192"/>
  </bookViews>
  <sheets>
    <sheet name="09-01-23-1 смена" sheetId="1" r:id="rId1"/>
    <sheet name="09-01-23-2 смена" sheetId="2" r:id="rId2"/>
  </sheets>
  <calcPr calcId="162913"/>
</workbook>
</file>

<file path=xl/calcChain.xml><?xml version="1.0" encoding="utf-8"?>
<calcChain xmlns="http://schemas.openxmlformats.org/spreadsheetml/2006/main">
  <c r="S3" i="2" l="1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</calcChain>
</file>

<file path=xl/sharedStrings.xml><?xml version="1.0" encoding="utf-8"?>
<sst xmlns="http://schemas.openxmlformats.org/spreadsheetml/2006/main" count="276" uniqueCount="111">
  <si>
    <t>Дни</t>
  </si>
  <si>
    <t>Уроки</t>
  </si>
  <si>
    <t>5а</t>
  </si>
  <si>
    <t>5б</t>
  </si>
  <si>
    <t>5в</t>
  </si>
  <si>
    <t>5г</t>
  </si>
  <si>
    <t>5д</t>
  </si>
  <si>
    <t>5е</t>
  </si>
  <si>
    <t>5ж</t>
  </si>
  <si>
    <t>6а</t>
  </si>
  <si>
    <t>6б</t>
  </si>
  <si>
    <t>6в</t>
  </si>
  <si>
    <t>6г</t>
  </si>
  <si>
    <t>6д</t>
  </si>
  <si>
    <t>7а</t>
  </si>
  <si>
    <t>7б</t>
  </si>
  <si>
    <t>7в</t>
  </si>
  <si>
    <t>7г</t>
  </si>
  <si>
    <t>7д</t>
  </si>
  <si>
    <t>7е</t>
  </si>
  <si>
    <t>8а</t>
  </si>
  <si>
    <t>8б</t>
  </si>
  <si>
    <t>8в</t>
  </si>
  <si>
    <t>8г</t>
  </si>
  <si>
    <t>8д</t>
  </si>
  <si>
    <t>9а</t>
  </si>
  <si>
    <t>9б</t>
  </si>
  <si>
    <t>9в</t>
  </si>
  <si>
    <t>9г</t>
  </si>
  <si>
    <t>9д</t>
  </si>
  <si>
    <t>10а</t>
  </si>
  <si>
    <t>10б</t>
  </si>
  <si>
    <t>10в</t>
  </si>
  <si>
    <t>10г</t>
  </si>
  <si>
    <t>11а</t>
  </si>
  <si>
    <t>11б</t>
  </si>
  <si>
    <t>11в</t>
  </si>
  <si>
    <t>11г</t>
  </si>
  <si>
    <t>Русский (20)
Петухова А.В.</t>
  </si>
  <si>
    <t>Математика (35)
Котова О.А.</t>
  </si>
  <si>
    <t>Математика (104)
Балдано А.В.</t>
  </si>
  <si>
    <t>Бурятский язык (17,32)
Ардаева Л.Г., Доржиева Э.С.</t>
  </si>
  <si>
    <t>Технология (1м,1д)
Хорошунов В.В., Батуева А.С.</t>
  </si>
  <si>
    <t>Русский (21)
Гармаева Г.В.</t>
  </si>
  <si>
    <t>Математика (31)
Дугарова О.В.</t>
  </si>
  <si>
    <t>Физ-ра (Б/зал)
Бондарева Н.А.</t>
  </si>
  <si>
    <t>Физика (18)
Ракшаев В.Л.</t>
  </si>
  <si>
    <t>Обществознание (11)
Цырендашиев Ж.Ж.</t>
  </si>
  <si>
    <t>География (15)
Абрамова Е.М.</t>
  </si>
  <si>
    <t>Ин.яз. (204,203)
Черненко Ю.А., Чимитдоржиева Ж.П.</t>
  </si>
  <si>
    <t>Математика (37)
Гачегова Н.С.</t>
  </si>
  <si>
    <t>Математика (301)
Кузнецова В.А.</t>
  </si>
  <si>
    <t>Обществознание (103)
Шестаков А.А.</t>
  </si>
  <si>
    <t>История (102)
Гожинова М.Ф.</t>
  </si>
  <si>
    <t>Биология (303)
Иванова И.К.</t>
  </si>
  <si>
    <t>Литература (20)
Петухова А.В.</t>
  </si>
  <si>
    <t>Русский (302)
Шагдурова В.Д.</t>
  </si>
  <si>
    <t>ОБЖ (34)
Шувалов А.В.</t>
  </si>
  <si>
    <t>Литература (201)
Цыбикжапова В.Л.</t>
  </si>
  <si>
    <t>Химия (205)
Сафонова Н.В.</t>
  </si>
  <si>
    <t>Ин.яз. (19,13)
Ангахаева О.А., Пайман А.М.</t>
  </si>
  <si>
    <t>Литература (21)
Гармаева Г.В.</t>
  </si>
  <si>
    <t>Физика (304)
Будаева О.В.</t>
  </si>
  <si>
    <t>История (11)
Пиханова А.Б.</t>
  </si>
  <si>
    <t>Литература (302)
Шагдурова В.Д.</t>
  </si>
  <si>
    <t>Русский (33)
Добрынина И.Н.</t>
  </si>
  <si>
    <t>Биология (16)
Мергенева О.В.</t>
  </si>
  <si>
    <t>История (102)
Баяртуев А.Л.</t>
  </si>
  <si>
    <t>Информатика (208,307)
Алтаева О.Д., Дугарова О.В.</t>
  </si>
  <si>
    <t>Математика (31)
Васильева С.Б.</t>
  </si>
  <si>
    <t>Ин.яз. (40,19)
Тютрина А.К., Ангахаева О.А.</t>
  </si>
  <si>
    <t>Информатика (12,208)
Васильева С.Б., Смолина О.Н.</t>
  </si>
  <si>
    <t>Ин.яз. (13,204)
Хазагаева В.О., Черненко Ю.А.</t>
  </si>
  <si>
    <t>Физ-ра (Б/зал)
Воронецкая О.А.</t>
  </si>
  <si>
    <t>Русский (33)
Содномова Л.П.</t>
  </si>
  <si>
    <t>Бурятский язык (17,101)
Бадмаева Б.Ж., Токуренова М.Л.</t>
  </si>
  <si>
    <t>Химия (205)
Иванова И.К.</t>
  </si>
  <si>
    <t>Музыка (22)
Башеева Л.И.</t>
  </si>
  <si>
    <t>Русский (34)
Бальжинимаева С.Ж.</t>
  </si>
  <si>
    <t>Литература (33)
Содномова Л.П.</t>
  </si>
  <si>
    <t>ИЗО (31)
Гусева Н.В.</t>
  </si>
  <si>
    <t>Литература (34)
Бальжинимаева С.Ж.</t>
  </si>
  <si>
    <t>Ин.яз. (40,13)
Тютрина А.К., Хазагаева В.О.</t>
  </si>
  <si>
    <t>Вт</t>
  </si>
  <si>
    <t>История (11)
Цырендашиев Ж.Ж.</t>
  </si>
  <si>
    <t>Ин.яз. (204,13)
Черненко Ю.А., Батуева Л.Н.</t>
  </si>
  <si>
    <t>Информатика (12)
Смолина О.Н.</t>
  </si>
  <si>
    <t>Русский (201)
Цыбикжапова В.Л.</t>
  </si>
  <si>
    <t>Ин.яз. (19,13)
Пайман А.М., Батуева Л.Н.</t>
  </si>
  <si>
    <t>История (15)
Баяртуев А.Л.</t>
  </si>
  <si>
    <t>Математика (301)
Доржиева О.Ю.</t>
  </si>
  <si>
    <t>Литература (33)
Добрынина И.Н.</t>
  </si>
  <si>
    <t>Ин.яз. (203,40)
Чимитдоржиева Ж.П., Шведова Т.А.</t>
  </si>
  <si>
    <t>Русский (302)
Бальжинимаева С.Ж.</t>
  </si>
  <si>
    <t>История (18)
Баяртуев А.Л.</t>
  </si>
  <si>
    <t>История, Физика (102,304)
Гожинова М.Ф., Будаева О.В.</t>
  </si>
  <si>
    <t>Ин.яз. (30,13)
Очирова Н.А., Хазагаева В.О.</t>
  </si>
  <si>
    <t>История (104)
Баяртуев А.Л.</t>
  </si>
  <si>
    <t>Физика
Ракшаев В.Л.</t>
  </si>
  <si>
    <t>Физ-ра
Бондарева Н.А.</t>
  </si>
  <si>
    <t>Бурятский язык (17,32)
Бадмаева Б.Ж., Ардаева Л.Г.</t>
  </si>
  <si>
    <t>Литература (21)
Добрынина И.Н.</t>
  </si>
  <si>
    <t>Физика (304)
Котова А.И.</t>
  </si>
  <si>
    <t>Русский (21)
Добрынина И.Н.</t>
  </si>
  <si>
    <t>ИЗО (35)
Гусева Н.В.</t>
  </si>
  <si>
    <t>ИЗО (16)
Гусева Н.В.</t>
  </si>
  <si>
    <t>История (18)
Пиханова А.Б.</t>
  </si>
  <si>
    <t>Литература (303)
Дамбаева Л.Д.</t>
  </si>
  <si>
    <t>Русский (303)
Дамбаева Л.Д.</t>
  </si>
  <si>
    <t>ИЗО (34)
Гусева Н.В.</t>
  </si>
  <si>
    <t>Информатика (12)
Алтаева О.Д.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</si>
</sst>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rgb="FF5050FF"/>
        <bgColor indexed="64"/>
      </patternFill>
    </fill>
    <fill>
      <patternFill patternType="solid">
        <fgColor rgb="FFE2E265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C84"/>
        <bgColor indexed="64"/>
      </patternFill>
    </fill>
    <fill>
      <patternFill patternType="solid">
        <fgColor rgb="FF00FF80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rgb="FF80FF0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A0DFA0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D0A0FF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B0B02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18" fillId="33" borderId="10" xfId="0" quotePrefix="1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1" xfId="0" quotePrefix="1" applyFont="1" applyFill="1" applyBorder="1" applyAlignment="1">
      <alignment horizontal="center" vertical="center" wrapText="1"/>
    </xf>
    <xf numFmtId="0" fontId="19" fillId="33" borderId="12" xfId="0" quotePrefix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4" borderId="13" xfId="0" quotePrefix="1" applyFont="1" applyFill="1" applyBorder="1" applyAlignment="1">
      <alignment horizontal="center" vertical="center" wrapText="1"/>
    </xf>
    <xf numFmtId="0" fontId="19" fillId="35" borderId="10" xfId="0" quotePrefix="1" applyFont="1" applyFill="1" applyBorder="1" applyAlignment="1">
      <alignment horizontal="center" vertical="center" wrapText="1"/>
    </xf>
    <xf numFmtId="0" fontId="19" fillId="36" borderId="10" xfId="0" quotePrefix="1" applyFont="1" applyFill="1" applyBorder="1" applyAlignment="1">
      <alignment horizontal="center" vertical="center" wrapText="1"/>
    </xf>
    <xf numFmtId="0" fontId="19" fillId="37" borderId="10" xfId="0" quotePrefix="1" applyFont="1" applyFill="1" applyBorder="1" applyAlignment="1">
      <alignment horizontal="center" vertical="center" wrapText="1"/>
    </xf>
    <xf numFmtId="0" fontId="19" fillId="34" borderId="10" xfId="0" quotePrefix="1" applyFont="1" applyFill="1" applyBorder="1" applyAlignment="1">
      <alignment horizontal="center" vertical="center" wrapText="1"/>
    </xf>
    <xf numFmtId="0" fontId="19" fillId="38" borderId="10" xfId="0" quotePrefix="1" applyFont="1" applyFill="1" applyBorder="1" applyAlignment="1">
      <alignment horizontal="center" vertical="center" wrapText="1"/>
    </xf>
    <xf numFmtId="0" fontId="19" fillId="39" borderId="10" xfId="0" quotePrefix="1" applyFont="1" applyFill="1" applyBorder="1" applyAlignment="1">
      <alignment horizontal="center" vertical="center" wrapText="1"/>
    </xf>
    <xf numFmtId="0" fontId="19" fillId="40" borderId="10" xfId="0" quotePrefix="1" applyFont="1" applyFill="1" applyBorder="1" applyAlignment="1">
      <alignment horizontal="center" vertical="center" wrapText="1"/>
    </xf>
    <xf numFmtId="0" fontId="19" fillId="41" borderId="10" xfId="0" quotePrefix="1" applyFont="1" applyFill="1" applyBorder="1" applyAlignment="1">
      <alignment horizontal="center" vertical="center" wrapText="1"/>
    </xf>
    <xf numFmtId="0" fontId="19" fillId="42" borderId="10" xfId="0" quotePrefix="1" applyFont="1" applyFill="1" applyBorder="1" applyAlignment="1">
      <alignment horizontal="center" vertical="center" wrapText="1"/>
    </xf>
    <xf numFmtId="0" fontId="19" fillId="43" borderId="10" xfId="0" quotePrefix="1" applyFont="1" applyFill="1" applyBorder="1" applyAlignment="1">
      <alignment horizontal="center" vertical="center" wrapText="1"/>
    </xf>
    <xf numFmtId="0" fontId="19" fillId="44" borderId="10" xfId="0" quotePrefix="1" applyFont="1" applyFill="1" applyBorder="1" applyAlignment="1">
      <alignment horizontal="center" vertical="center" wrapText="1"/>
    </xf>
    <xf numFmtId="0" fontId="19" fillId="45" borderId="10" xfId="0" quotePrefix="1" applyFont="1" applyFill="1" applyBorder="1" applyAlignment="1">
      <alignment horizontal="center" vertical="center" wrapText="1"/>
    </xf>
    <xf numFmtId="0" fontId="19" fillId="46" borderId="10" xfId="0" quotePrefix="1" applyFont="1" applyFill="1" applyBorder="1" applyAlignment="1">
      <alignment horizontal="center" vertical="center" wrapText="1"/>
    </xf>
    <xf numFmtId="0" fontId="19" fillId="47" borderId="10" xfId="0" quotePrefix="1" applyFont="1" applyFill="1" applyBorder="1" applyAlignment="1">
      <alignment horizontal="center" vertical="center" wrapText="1"/>
    </xf>
    <xf numFmtId="0" fontId="19" fillId="35" borderId="13" xfId="0" quotePrefix="1" applyFont="1" applyFill="1" applyBorder="1" applyAlignment="1">
      <alignment horizontal="center" vertical="center" wrapText="1"/>
    </xf>
    <xf numFmtId="0" fontId="19" fillId="48" borderId="10" xfId="0" quotePrefix="1" applyFont="1" applyFill="1" applyBorder="1" applyAlignment="1">
      <alignment horizontal="center" vertical="center" wrapText="1"/>
    </xf>
    <xf numFmtId="0" fontId="19" fillId="39" borderId="13" xfId="0" quotePrefix="1" applyFont="1" applyFill="1" applyBorder="1" applyAlignment="1">
      <alignment horizontal="center" vertical="center" wrapText="1"/>
    </xf>
    <xf numFmtId="0" fontId="19" fillId="49" borderId="10" xfId="0" quotePrefix="1" applyFont="1" applyFill="1" applyBorder="1" applyAlignment="1">
      <alignment horizontal="center" vertical="center" wrapText="1"/>
    </xf>
    <xf numFmtId="0" fontId="19" fillId="50" borderId="10" xfId="0" quotePrefix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35" borderId="15" xfId="0" quotePrefix="1" applyFont="1" applyFill="1" applyBorder="1" applyAlignment="1">
      <alignment horizontal="center" vertical="center" wrapText="1"/>
    </xf>
    <xf numFmtId="0" fontId="19" fillId="39" borderId="15" xfId="0" quotePrefix="1" applyFont="1" applyFill="1" applyBorder="1" applyAlignment="1">
      <alignment horizontal="center" vertical="center" wrapText="1"/>
    </xf>
    <xf numFmtId="0" fontId="19" fillId="36" borderId="15" xfId="0" quotePrefix="1" applyFont="1" applyFill="1" applyBorder="1" applyAlignment="1">
      <alignment horizontal="center" vertical="center" wrapText="1"/>
    </xf>
    <xf numFmtId="0" fontId="19" fillId="38" borderId="15" xfId="0" quotePrefix="1" applyFont="1" applyFill="1" applyBorder="1" applyAlignment="1">
      <alignment horizontal="center" vertical="center" wrapText="1"/>
    </xf>
    <xf numFmtId="0" fontId="19" fillId="37" borderId="15" xfId="0" quotePrefix="1" applyFont="1" applyFill="1" applyBorder="1" applyAlignment="1">
      <alignment horizontal="center" vertical="center" wrapText="1"/>
    </xf>
    <xf numFmtId="0" fontId="19" fillId="42" borderId="15" xfId="0" quotePrefix="1" applyFont="1" applyFill="1" applyBorder="1" applyAlignment="1">
      <alignment horizontal="center" vertical="center" wrapText="1"/>
    </xf>
    <xf numFmtId="0" fontId="19" fillId="34" borderId="15" xfId="0" quotePrefix="1" applyFont="1" applyFill="1" applyBorder="1" applyAlignment="1">
      <alignment horizontal="center" vertical="center" wrapText="1"/>
    </xf>
    <xf numFmtId="0" fontId="19" fillId="36" borderId="13" xfId="0" quotePrefix="1" applyFont="1" applyFill="1" applyBorder="1" applyAlignment="1">
      <alignment horizontal="center" vertical="center" wrapText="1"/>
    </xf>
    <xf numFmtId="0" fontId="19" fillId="44" borderId="13" xfId="0" quotePrefix="1" applyFont="1" applyFill="1" applyBorder="1" applyAlignment="1">
      <alignment horizontal="center" vertical="center" wrapText="1"/>
    </xf>
    <xf numFmtId="0" fontId="19" fillId="45" borderId="13" xfId="0" quotePrefix="1" applyFont="1" applyFill="1" applyBorder="1" applyAlignment="1">
      <alignment horizontal="center" vertical="center" wrapText="1"/>
    </xf>
    <xf numFmtId="0" fontId="19" fillId="45" borderId="15" xfId="0" quotePrefix="1" applyFont="1" applyFill="1" applyBorder="1" applyAlignment="1">
      <alignment horizontal="center" vertical="center" wrapText="1"/>
    </xf>
    <xf numFmtId="0" fontId="19" fillId="40" borderId="15" xfId="0" quotePrefix="1" applyFont="1" applyFill="1" applyBorder="1" applyAlignment="1">
      <alignment horizontal="center" vertical="center" wrapText="1"/>
    </xf>
    <xf numFmtId="0" fontId="19" fillId="0" borderId="10" xfId="0" quotePrefix="1" applyFont="1" applyFill="1" applyBorder="1" applyAlignment="1">
      <alignment horizontal="center" vertical="center" wrapText="1"/>
    </xf>
    <xf numFmtId="0" fontId="19" fillId="0" borderId="15" xfId="0" quotePrefix="1" applyFon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"/>
  <sheetViews>
    <sheetView tabSelected="1" workbookViewId="0">
      <selection activeCell="D12" sqref="D12"/>
    </sheetView>
  </sheetViews>
  <sheetFormatPr defaultRowHeight="15" customHeight="1" x14ac:dyDescent="0.3"/>
  <cols>
    <col min="1" max="1" width="5.5546875" customWidth="1"/>
    <col min="2" max="2" width="8.5546875" customWidth="1"/>
    <col min="3" max="22" width="46.33203125" customWidth="1"/>
    <col min="23" max="41" width="3" hidden="1" customWidth="1"/>
    <col min="42" max="56" width="4" hidden="1" customWidth="1"/>
  </cols>
  <sheetData>
    <row r="1" spans="1:56" ht="2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  <c r="R1" s="1" t="s">
        <v>33</v>
      </c>
      <c r="S1" s="1" t="s">
        <v>34</v>
      </c>
      <c r="T1" s="1" t="s">
        <v>35</v>
      </c>
      <c r="U1" s="1" t="s">
        <v>36</v>
      </c>
      <c r="V1" s="1" t="s">
        <v>37</v>
      </c>
      <c r="W1">
        <v>11</v>
      </c>
      <c r="X1">
        <v>12</v>
      </c>
      <c r="Y1">
        <v>13</v>
      </c>
      <c r="Z1">
        <v>15</v>
      </c>
      <c r="AA1">
        <v>16</v>
      </c>
      <c r="AB1">
        <v>17</v>
      </c>
      <c r="AC1">
        <v>18</v>
      </c>
      <c r="AD1">
        <v>19</v>
      </c>
      <c r="AE1">
        <v>20</v>
      </c>
      <c r="AF1">
        <v>21</v>
      </c>
      <c r="AG1">
        <v>22</v>
      </c>
      <c r="AH1">
        <v>30</v>
      </c>
      <c r="AI1">
        <v>31</v>
      </c>
      <c r="AJ1">
        <v>32</v>
      </c>
      <c r="AK1">
        <v>33</v>
      </c>
      <c r="AL1">
        <v>34</v>
      </c>
      <c r="AM1">
        <v>35</v>
      </c>
      <c r="AN1">
        <v>37</v>
      </c>
      <c r="AO1">
        <v>40</v>
      </c>
      <c r="AP1">
        <v>101</v>
      </c>
      <c r="AQ1">
        <v>102</v>
      </c>
      <c r="AR1">
        <v>103</v>
      </c>
      <c r="AS1">
        <v>104</v>
      </c>
      <c r="AT1">
        <v>201</v>
      </c>
      <c r="AU1">
        <v>203</v>
      </c>
      <c r="AV1">
        <v>204</v>
      </c>
      <c r="AW1">
        <v>205</v>
      </c>
      <c r="AX1">
        <v>207</v>
      </c>
      <c r="AY1">
        <v>208</v>
      </c>
      <c r="AZ1">
        <v>301</v>
      </c>
      <c r="BA1">
        <v>302</v>
      </c>
      <c r="BB1">
        <v>303</v>
      </c>
      <c r="BC1">
        <v>304</v>
      </c>
      <c r="BD1">
        <v>307</v>
      </c>
    </row>
    <row r="2" spans="1:56" ht="25.95" customHeight="1" x14ac:dyDescent="0.3">
      <c r="A2" s="3" t="s">
        <v>83</v>
      </c>
      <c r="B2" s="4">
        <v>1</v>
      </c>
      <c r="C2" s="34" t="s">
        <v>41</v>
      </c>
      <c r="D2" s="16" t="s">
        <v>84</v>
      </c>
      <c r="E2" s="7" t="s">
        <v>40</v>
      </c>
      <c r="F2" s="25" t="s">
        <v>104</v>
      </c>
      <c r="G2" s="7" t="s">
        <v>44</v>
      </c>
      <c r="H2" s="18" t="s">
        <v>61</v>
      </c>
      <c r="I2" s="12" t="s">
        <v>85</v>
      </c>
      <c r="J2" s="5"/>
      <c r="K2" s="22" t="s">
        <v>86</v>
      </c>
      <c r="L2" s="11" t="s">
        <v>45</v>
      </c>
      <c r="M2" s="13" t="s">
        <v>46</v>
      </c>
      <c r="N2" s="17" t="s">
        <v>54</v>
      </c>
      <c r="O2" s="7" t="s">
        <v>90</v>
      </c>
      <c r="P2" s="10" t="s">
        <v>87</v>
      </c>
      <c r="Q2" s="13" t="s">
        <v>62</v>
      </c>
      <c r="R2" s="16" t="s">
        <v>53</v>
      </c>
      <c r="S2" s="5"/>
      <c r="T2" s="10" t="s">
        <v>38</v>
      </c>
      <c r="U2" s="14" t="s">
        <v>52</v>
      </c>
      <c r="V2" s="5"/>
      <c r="W2">
        <f>COUNTIF($C2:$V2,"*11*")</f>
        <v>1</v>
      </c>
      <c r="X2">
        <f>COUNTIF($C2:$V2,"*12*")</f>
        <v>1</v>
      </c>
      <c r="Y2">
        <f>COUNTIF($C2:$V2,"*13*")</f>
        <v>1</v>
      </c>
      <c r="Z2">
        <f>COUNTIF($C2:$V2,"*15*")</f>
        <v>0</v>
      </c>
      <c r="AA2">
        <f>COUNTIF($C2:$V2,"*16*")</f>
        <v>0</v>
      </c>
      <c r="AB2">
        <f>COUNTIF($C2:$V2,"*17*")</f>
        <v>1</v>
      </c>
      <c r="AC2">
        <f>COUNTIF($C2:$V2,"*18*")</f>
        <v>1</v>
      </c>
      <c r="AD2">
        <f>COUNTIF($C2:$V2,"*19*")</f>
        <v>0</v>
      </c>
      <c r="AE2">
        <f>COUNTIF($C2:$V2,"*20*")</f>
        <v>3</v>
      </c>
      <c r="AF2">
        <f>COUNTIF($C2:$V2,"*21*")</f>
        <v>1</v>
      </c>
      <c r="AG2">
        <f>COUNTIF($C2:$V2,"*22*")</f>
        <v>0</v>
      </c>
      <c r="AH2">
        <f>COUNTIF($C2:$V2,"*30*")</f>
        <v>3</v>
      </c>
      <c r="AI2">
        <f>COUNTIF($C2:$V2,"*31*")</f>
        <v>1</v>
      </c>
      <c r="AJ2">
        <f>COUNTIF($C2:$V2,"*32*")</f>
        <v>1</v>
      </c>
      <c r="AK2">
        <f>COUNTIF($C2:$V2,"*33*")</f>
        <v>0</v>
      </c>
      <c r="AL2">
        <f>COUNTIF($C2:$V2,"*34*")</f>
        <v>0</v>
      </c>
      <c r="AM2">
        <f>COUNTIF($C2:$V2,"*35*")</f>
        <v>1</v>
      </c>
      <c r="AN2">
        <f>COUNTIF($C2:$V2,"*37*")</f>
        <v>0</v>
      </c>
      <c r="AO2">
        <f>COUNTIF($C2:$V2,"*40*")</f>
        <v>0</v>
      </c>
      <c r="AP2">
        <f>COUNTIF($C2:$V2,"*101*")</f>
        <v>0</v>
      </c>
      <c r="AQ2">
        <f>COUNTIF($C2:$V2,"*102*")</f>
        <v>1</v>
      </c>
      <c r="AR2">
        <f>COUNTIF($C2:$V2,"*103*")</f>
        <v>1</v>
      </c>
      <c r="AS2">
        <f>COUNTIF($C2:$V2,"*104*")</f>
        <v>1</v>
      </c>
      <c r="AT2">
        <f>COUNTIF($C2:$V2,"*201*")</f>
        <v>1</v>
      </c>
      <c r="AU2">
        <f>COUNTIF($C2:$V2,"*203*")</f>
        <v>0</v>
      </c>
      <c r="AV2">
        <f>COUNTIF($C2:$V2,"*204*")</f>
        <v>1</v>
      </c>
      <c r="AW2">
        <f>COUNTIF($C2:$V2,"*205*")</f>
        <v>0</v>
      </c>
      <c r="AX2">
        <f>COUNTIF($C2:$V2,"*207*")</f>
        <v>0</v>
      </c>
      <c r="AY2">
        <f>COUNTIF($C2:$V2,"*208*")</f>
        <v>0</v>
      </c>
      <c r="AZ2">
        <f>COUNTIF($C2:$V2,"*301*")</f>
        <v>1</v>
      </c>
      <c r="BA2">
        <f>COUNTIF($C2:$V2,"*302*")</f>
        <v>0</v>
      </c>
      <c r="BB2">
        <f>COUNTIF($C2:$V2,"*303*")</f>
        <v>1</v>
      </c>
      <c r="BC2">
        <f>COUNTIF($C2:$V2,"*304*")</f>
        <v>1</v>
      </c>
      <c r="BD2">
        <f>COUNTIF($C2:$V2,"*307*")</f>
        <v>0</v>
      </c>
    </row>
    <row r="3" spans="1:56" ht="25.95" customHeight="1" x14ac:dyDescent="0.3">
      <c r="A3" s="2"/>
      <c r="B3" s="4">
        <v>2</v>
      </c>
      <c r="C3" s="35" t="s">
        <v>54</v>
      </c>
      <c r="D3" s="7" t="s">
        <v>39</v>
      </c>
      <c r="E3" s="8" t="s">
        <v>41</v>
      </c>
      <c r="F3" s="12" t="s">
        <v>88</v>
      </c>
      <c r="G3" s="10" t="s">
        <v>43</v>
      </c>
      <c r="H3" s="25" t="s">
        <v>105</v>
      </c>
      <c r="I3" s="7" t="s">
        <v>44</v>
      </c>
      <c r="J3" s="14" t="s">
        <v>47</v>
      </c>
      <c r="K3" s="16" t="s">
        <v>89</v>
      </c>
      <c r="L3" s="7" t="s">
        <v>40</v>
      </c>
      <c r="M3" s="7" t="s">
        <v>50</v>
      </c>
      <c r="N3" s="10" t="s">
        <v>56</v>
      </c>
      <c r="O3" s="7" t="s">
        <v>90</v>
      </c>
      <c r="P3" s="13" t="s">
        <v>62</v>
      </c>
      <c r="Q3" s="11" t="s">
        <v>45</v>
      </c>
      <c r="R3" s="12" t="s">
        <v>49</v>
      </c>
      <c r="S3" s="18" t="s">
        <v>58</v>
      </c>
      <c r="T3" s="18" t="s">
        <v>55</v>
      </c>
      <c r="U3" s="14" t="s">
        <v>52</v>
      </c>
      <c r="V3" s="16" t="s">
        <v>53</v>
      </c>
      <c r="W3">
        <f t="shared" ref="W3:W9" si="0">COUNTIF($C3:$V3,"*11*")</f>
        <v>1</v>
      </c>
      <c r="X3">
        <f t="shared" ref="X3:X9" si="1">COUNTIF($C3:$V3,"*12*")</f>
        <v>0</v>
      </c>
      <c r="Y3">
        <f t="shared" ref="Y3:Y9" si="2">COUNTIF($C3:$V3,"*13*")</f>
        <v>1</v>
      </c>
      <c r="Z3">
        <f t="shared" ref="Z3:Z9" si="3">COUNTIF($C3:$V3,"*15*")</f>
        <v>1</v>
      </c>
      <c r="AA3">
        <f t="shared" ref="AA3:AA9" si="4">COUNTIF($C3:$V3,"*16*")</f>
        <v>1</v>
      </c>
      <c r="AB3">
        <f t="shared" ref="AB3:AB9" si="5">COUNTIF($C3:$V3,"*17*")</f>
        <v>1</v>
      </c>
      <c r="AC3">
        <f t="shared" ref="AC3:AC9" si="6">COUNTIF($C3:$V3,"*18*")</f>
        <v>0</v>
      </c>
      <c r="AD3">
        <f t="shared" ref="AD3:AD9" si="7">COUNTIF($C3:$V3,"*19*")</f>
        <v>1</v>
      </c>
      <c r="AE3">
        <f t="shared" ref="AE3:AE9" si="8">COUNTIF($C3:$V3,"*20*")</f>
        <v>3</v>
      </c>
      <c r="AF3">
        <f t="shared" ref="AF3:AF9" si="9">COUNTIF($C3:$V3,"*21*")</f>
        <v>1</v>
      </c>
      <c r="AG3">
        <f t="shared" ref="AG3:AG9" si="10">COUNTIF($C3:$V3,"*22*")</f>
        <v>0</v>
      </c>
      <c r="AH3">
        <f t="shared" ref="AH3:AH9" si="11">COUNTIF($C3:$V3,"*30*")</f>
        <v>4</v>
      </c>
      <c r="AI3">
        <f t="shared" ref="AI3:AI9" si="12">COUNTIF($C3:$V3,"*31*")</f>
        <v>1</v>
      </c>
      <c r="AJ3">
        <f t="shared" ref="AJ3:AJ9" si="13">COUNTIF($C3:$V3,"*32*")</f>
        <v>1</v>
      </c>
      <c r="AK3">
        <f t="shared" ref="AK3:AK9" si="14">COUNTIF($C3:$V3,"*33*")</f>
        <v>0</v>
      </c>
      <c r="AL3">
        <f t="shared" ref="AL3:AL9" si="15">COUNTIF($C3:$V3,"*34*")</f>
        <v>0</v>
      </c>
      <c r="AM3">
        <f t="shared" ref="AM3:AM9" si="16">COUNTIF($C3:$V3,"*35*")</f>
        <v>1</v>
      </c>
      <c r="AN3">
        <f t="shared" ref="AN3:AN9" si="17">COUNTIF($C3:$V3,"*37*")</f>
        <v>1</v>
      </c>
      <c r="AO3">
        <f t="shared" ref="AO3:AO9" si="18">COUNTIF($C3:$V3,"*40*")</f>
        <v>0</v>
      </c>
      <c r="AP3">
        <f t="shared" ref="AP3:AP9" si="19">COUNTIF($C3:$V3,"*101*")</f>
        <v>0</v>
      </c>
      <c r="AQ3">
        <f t="shared" ref="AQ3:AQ9" si="20">COUNTIF($C3:$V3,"*102*")</f>
        <v>1</v>
      </c>
      <c r="AR3">
        <f t="shared" ref="AR3:AR9" si="21">COUNTIF($C3:$V3,"*103*")</f>
        <v>1</v>
      </c>
      <c r="AS3">
        <f t="shared" ref="AS3:AS9" si="22">COUNTIF($C3:$V3,"*104*")</f>
        <v>1</v>
      </c>
      <c r="AT3">
        <f t="shared" ref="AT3:AT9" si="23">COUNTIF($C3:$V3,"*201*")</f>
        <v>1</v>
      </c>
      <c r="AU3">
        <f t="shared" ref="AU3:AU9" si="24">COUNTIF($C3:$V3,"*203*")</f>
        <v>1</v>
      </c>
      <c r="AV3">
        <f t="shared" ref="AV3:AV9" si="25">COUNTIF($C3:$V3,"*204*")</f>
        <v>1</v>
      </c>
      <c r="AW3">
        <f t="shared" ref="AW3:AW9" si="26">COUNTIF($C3:$V3,"*205*")</f>
        <v>0</v>
      </c>
      <c r="AX3">
        <f t="shared" ref="AX3:AX9" si="27">COUNTIF($C3:$V3,"*207*")</f>
        <v>0</v>
      </c>
      <c r="AY3">
        <f t="shared" ref="AY3:AY9" si="28">COUNTIF($C3:$V3,"*208*")</f>
        <v>0</v>
      </c>
      <c r="AZ3">
        <f t="shared" ref="AZ3:AZ9" si="29">COUNTIF($C3:$V3,"*301*")</f>
        <v>1</v>
      </c>
      <c r="BA3">
        <f t="shared" ref="BA3:BA9" si="30">COUNTIF($C3:$V3,"*302*")</f>
        <v>1</v>
      </c>
      <c r="BB3">
        <f t="shared" ref="BB3:BB9" si="31">COUNTIF($C3:$V3,"*303*")</f>
        <v>1</v>
      </c>
      <c r="BC3">
        <f t="shared" ref="BC3:BC9" si="32">COUNTIF($C3:$V3,"*304*")</f>
        <v>1</v>
      </c>
      <c r="BD3">
        <f t="shared" ref="BD3:BD9" si="33">COUNTIF($C3:$V3,"*307*")</f>
        <v>0</v>
      </c>
    </row>
    <row r="4" spans="1:56" ht="25.95" customHeight="1" x14ac:dyDescent="0.3">
      <c r="A4" s="2"/>
      <c r="B4" s="4">
        <v>3</v>
      </c>
      <c r="C4" s="21" t="s">
        <v>39</v>
      </c>
      <c r="D4" s="8" t="s">
        <v>41</v>
      </c>
      <c r="E4" s="10" t="s">
        <v>65</v>
      </c>
      <c r="F4" s="18" t="s">
        <v>64</v>
      </c>
      <c r="G4" s="12" t="s">
        <v>60</v>
      </c>
      <c r="H4" s="10" t="s">
        <v>43</v>
      </c>
      <c r="I4" s="16" t="s">
        <v>84</v>
      </c>
      <c r="J4" s="11" t="s">
        <v>45</v>
      </c>
      <c r="K4" s="7" t="s">
        <v>40</v>
      </c>
      <c r="L4" s="19" t="s">
        <v>57</v>
      </c>
      <c r="M4" s="16" t="s">
        <v>89</v>
      </c>
      <c r="N4" s="20" t="s">
        <v>59</v>
      </c>
      <c r="O4" s="13" t="s">
        <v>62</v>
      </c>
      <c r="P4" s="7" t="s">
        <v>90</v>
      </c>
      <c r="Q4" s="7" t="s">
        <v>50</v>
      </c>
      <c r="R4" s="12" t="s">
        <v>49</v>
      </c>
      <c r="S4" s="22" t="s">
        <v>68</v>
      </c>
      <c r="T4" s="14" t="s">
        <v>52</v>
      </c>
      <c r="U4" s="18" t="s">
        <v>55</v>
      </c>
      <c r="V4" s="10" t="s">
        <v>87</v>
      </c>
      <c r="W4">
        <f t="shared" si="0"/>
        <v>1</v>
      </c>
      <c r="X4">
        <f t="shared" si="1"/>
        <v>0</v>
      </c>
      <c r="Y4">
        <f t="shared" si="2"/>
        <v>1</v>
      </c>
      <c r="Z4">
        <f t="shared" si="3"/>
        <v>1</v>
      </c>
      <c r="AA4">
        <f t="shared" si="4"/>
        <v>0</v>
      </c>
      <c r="AB4">
        <f t="shared" si="5"/>
        <v>1</v>
      </c>
      <c r="AC4">
        <f t="shared" si="6"/>
        <v>0</v>
      </c>
      <c r="AD4">
        <f t="shared" si="7"/>
        <v>1</v>
      </c>
      <c r="AE4">
        <f t="shared" si="8"/>
        <v>5</v>
      </c>
      <c r="AF4">
        <f t="shared" si="9"/>
        <v>1</v>
      </c>
      <c r="AG4">
        <f t="shared" si="10"/>
        <v>0</v>
      </c>
      <c r="AH4">
        <f t="shared" si="11"/>
        <v>4</v>
      </c>
      <c r="AI4">
        <f t="shared" si="12"/>
        <v>0</v>
      </c>
      <c r="AJ4">
        <f t="shared" si="13"/>
        <v>1</v>
      </c>
      <c r="AK4">
        <f t="shared" si="14"/>
        <v>1</v>
      </c>
      <c r="AL4">
        <f t="shared" si="15"/>
        <v>1</v>
      </c>
      <c r="AM4">
        <f t="shared" si="16"/>
        <v>1</v>
      </c>
      <c r="AN4">
        <f t="shared" si="17"/>
        <v>1</v>
      </c>
      <c r="AO4">
        <f t="shared" si="18"/>
        <v>0</v>
      </c>
      <c r="AP4">
        <f t="shared" si="19"/>
        <v>0</v>
      </c>
      <c r="AQ4">
        <f t="shared" si="20"/>
        <v>0</v>
      </c>
      <c r="AR4">
        <f t="shared" si="21"/>
        <v>1</v>
      </c>
      <c r="AS4">
        <f t="shared" si="22"/>
        <v>1</v>
      </c>
      <c r="AT4">
        <f t="shared" si="23"/>
        <v>1</v>
      </c>
      <c r="AU4">
        <f t="shared" si="24"/>
        <v>1</v>
      </c>
      <c r="AV4">
        <f t="shared" si="25"/>
        <v>1</v>
      </c>
      <c r="AW4">
        <f t="shared" si="26"/>
        <v>1</v>
      </c>
      <c r="AX4">
        <f t="shared" si="27"/>
        <v>0</v>
      </c>
      <c r="AY4">
        <f t="shared" si="28"/>
        <v>1</v>
      </c>
      <c r="AZ4">
        <f t="shared" si="29"/>
        <v>1</v>
      </c>
      <c r="BA4">
        <f t="shared" si="30"/>
        <v>1</v>
      </c>
      <c r="BB4">
        <f t="shared" si="31"/>
        <v>0</v>
      </c>
      <c r="BC4">
        <f t="shared" si="32"/>
        <v>1</v>
      </c>
      <c r="BD4">
        <f t="shared" si="33"/>
        <v>1</v>
      </c>
    </row>
    <row r="5" spans="1:56" ht="25.95" customHeight="1" x14ac:dyDescent="0.3">
      <c r="A5" s="2"/>
      <c r="B5" s="4">
        <v>4</v>
      </c>
      <c r="C5" s="6" t="s">
        <v>38</v>
      </c>
      <c r="D5" s="12" t="s">
        <v>60</v>
      </c>
      <c r="E5" s="18" t="s">
        <v>91</v>
      </c>
      <c r="F5" s="10" t="s">
        <v>56</v>
      </c>
      <c r="G5" s="18" t="s">
        <v>61</v>
      </c>
      <c r="H5" s="16" t="s">
        <v>84</v>
      </c>
      <c r="I5" s="8" t="s">
        <v>41</v>
      </c>
      <c r="J5" s="7" t="s">
        <v>50</v>
      </c>
      <c r="K5" s="7" t="s">
        <v>40</v>
      </c>
      <c r="L5" s="20" t="s">
        <v>59</v>
      </c>
      <c r="M5" s="11" t="s">
        <v>45</v>
      </c>
      <c r="N5" s="16" t="s">
        <v>89</v>
      </c>
      <c r="O5" s="13" t="s">
        <v>62</v>
      </c>
      <c r="P5" s="7" t="s">
        <v>90</v>
      </c>
      <c r="Q5" s="17" t="s">
        <v>54</v>
      </c>
      <c r="R5" s="10" t="s">
        <v>87</v>
      </c>
      <c r="S5" s="22" t="s">
        <v>68</v>
      </c>
      <c r="T5" s="12" t="s">
        <v>92</v>
      </c>
      <c r="U5" s="16" t="s">
        <v>53</v>
      </c>
      <c r="V5" s="14" t="s">
        <v>52</v>
      </c>
      <c r="W5">
        <f t="shared" si="0"/>
        <v>1</v>
      </c>
      <c r="X5">
        <f t="shared" si="1"/>
        <v>0</v>
      </c>
      <c r="Y5">
        <f t="shared" si="2"/>
        <v>1</v>
      </c>
      <c r="Z5">
        <f t="shared" si="3"/>
        <v>1</v>
      </c>
      <c r="AA5">
        <f t="shared" si="4"/>
        <v>0</v>
      </c>
      <c r="AB5">
        <f t="shared" si="5"/>
        <v>1</v>
      </c>
      <c r="AC5">
        <f t="shared" si="6"/>
        <v>0</v>
      </c>
      <c r="AD5">
        <f t="shared" si="7"/>
        <v>1</v>
      </c>
      <c r="AE5">
        <f t="shared" si="8"/>
        <v>5</v>
      </c>
      <c r="AF5">
        <f t="shared" si="9"/>
        <v>1</v>
      </c>
      <c r="AG5">
        <f t="shared" si="10"/>
        <v>0</v>
      </c>
      <c r="AH5">
        <f t="shared" si="11"/>
        <v>5</v>
      </c>
      <c r="AI5">
        <f t="shared" si="12"/>
        <v>0</v>
      </c>
      <c r="AJ5">
        <f t="shared" si="13"/>
        <v>1</v>
      </c>
      <c r="AK5">
        <f t="shared" si="14"/>
        <v>1</v>
      </c>
      <c r="AL5">
        <f t="shared" si="15"/>
        <v>0</v>
      </c>
      <c r="AM5">
        <f t="shared" si="16"/>
        <v>0</v>
      </c>
      <c r="AN5">
        <f t="shared" si="17"/>
        <v>1</v>
      </c>
      <c r="AO5">
        <f t="shared" si="18"/>
        <v>1</v>
      </c>
      <c r="AP5">
        <f t="shared" si="19"/>
        <v>0</v>
      </c>
      <c r="AQ5">
        <f t="shared" si="20"/>
        <v>1</v>
      </c>
      <c r="AR5">
        <f t="shared" si="21"/>
        <v>1</v>
      </c>
      <c r="AS5">
        <f t="shared" si="22"/>
        <v>1</v>
      </c>
      <c r="AT5">
        <f t="shared" si="23"/>
        <v>1</v>
      </c>
      <c r="AU5">
        <f t="shared" si="24"/>
        <v>1</v>
      </c>
      <c r="AV5">
        <f t="shared" si="25"/>
        <v>0</v>
      </c>
      <c r="AW5">
        <f t="shared" si="26"/>
        <v>1</v>
      </c>
      <c r="AX5">
        <f t="shared" si="27"/>
        <v>0</v>
      </c>
      <c r="AY5">
        <f t="shared" si="28"/>
        <v>1</v>
      </c>
      <c r="AZ5">
        <f t="shared" si="29"/>
        <v>1</v>
      </c>
      <c r="BA5">
        <f t="shared" si="30"/>
        <v>1</v>
      </c>
      <c r="BB5">
        <f t="shared" si="31"/>
        <v>1</v>
      </c>
      <c r="BC5">
        <f t="shared" si="32"/>
        <v>1</v>
      </c>
      <c r="BD5">
        <f t="shared" si="33"/>
        <v>1</v>
      </c>
    </row>
    <row r="6" spans="1:56" ht="25.95" customHeight="1" x14ac:dyDescent="0.3">
      <c r="A6" s="2"/>
      <c r="B6" s="4">
        <v>5</v>
      </c>
      <c r="C6" s="36" t="s">
        <v>58</v>
      </c>
      <c r="D6" s="10" t="s">
        <v>93</v>
      </c>
      <c r="E6" s="24" t="s">
        <v>77</v>
      </c>
      <c r="F6" s="7" t="s">
        <v>44</v>
      </c>
      <c r="G6" s="8" t="s">
        <v>41</v>
      </c>
      <c r="H6" s="12" t="s">
        <v>60</v>
      </c>
      <c r="I6" s="17" t="s">
        <v>66</v>
      </c>
      <c r="J6" s="7" t="s">
        <v>50</v>
      </c>
      <c r="K6" s="18" t="s">
        <v>55</v>
      </c>
      <c r="L6" s="16" t="s">
        <v>94</v>
      </c>
      <c r="M6" s="10" t="s">
        <v>43</v>
      </c>
      <c r="N6" s="15" t="s">
        <v>48</v>
      </c>
      <c r="O6" s="19" t="s">
        <v>57</v>
      </c>
      <c r="P6" s="14" t="s">
        <v>47</v>
      </c>
      <c r="Q6" s="12" t="s">
        <v>49</v>
      </c>
      <c r="R6" s="11" t="s">
        <v>45</v>
      </c>
      <c r="S6" s="14" t="s">
        <v>52</v>
      </c>
      <c r="T6" s="16" t="s">
        <v>95</v>
      </c>
      <c r="U6" s="20" t="s">
        <v>59</v>
      </c>
      <c r="V6" s="7" t="s">
        <v>40</v>
      </c>
      <c r="W6">
        <f t="shared" si="0"/>
        <v>1</v>
      </c>
      <c r="X6">
        <f t="shared" si="1"/>
        <v>0</v>
      </c>
      <c r="Y6">
        <f t="shared" si="2"/>
        <v>1</v>
      </c>
      <c r="Z6">
        <f t="shared" si="3"/>
        <v>1</v>
      </c>
      <c r="AA6">
        <f t="shared" si="4"/>
        <v>1</v>
      </c>
      <c r="AB6">
        <f t="shared" si="5"/>
        <v>1</v>
      </c>
      <c r="AC6">
        <f t="shared" si="6"/>
        <v>1</v>
      </c>
      <c r="AD6">
        <f t="shared" si="7"/>
        <v>1</v>
      </c>
      <c r="AE6">
        <f t="shared" si="8"/>
        <v>4</v>
      </c>
      <c r="AF6">
        <f t="shared" si="9"/>
        <v>1</v>
      </c>
      <c r="AG6">
        <f t="shared" si="10"/>
        <v>1</v>
      </c>
      <c r="AH6">
        <f t="shared" si="11"/>
        <v>2</v>
      </c>
      <c r="AI6">
        <f t="shared" si="12"/>
        <v>1</v>
      </c>
      <c r="AJ6">
        <f t="shared" si="13"/>
        <v>1</v>
      </c>
      <c r="AK6">
        <f t="shared" si="14"/>
        <v>0</v>
      </c>
      <c r="AL6">
        <f t="shared" si="15"/>
        <v>1</v>
      </c>
      <c r="AM6">
        <f t="shared" si="16"/>
        <v>0</v>
      </c>
      <c r="AN6">
        <f t="shared" si="17"/>
        <v>1</v>
      </c>
      <c r="AO6">
        <f t="shared" si="18"/>
        <v>0</v>
      </c>
      <c r="AP6">
        <f t="shared" si="19"/>
        <v>0</v>
      </c>
      <c r="AQ6">
        <f t="shared" si="20"/>
        <v>1</v>
      </c>
      <c r="AR6">
        <f t="shared" si="21"/>
        <v>1</v>
      </c>
      <c r="AS6">
        <f t="shared" si="22"/>
        <v>1</v>
      </c>
      <c r="AT6">
        <f t="shared" si="23"/>
        <v>1</v>
      </c>
      <c r="AU6">
        <f t="shared" si="24"/>
        <v>1</v>
      </c>
      <c r="AV6">
        <f t="shared" si="25"/>
        <v>1</v>
      </c>
      <c r="AW6">
        <f t="shared" si="26"/>
        <v>1</v>
      </c>
      <c r="AX6">
        <f t="shared" si="27"/>
        <v>0</v>
      </c>
      <c r="AY6">
        <f t="shared" si="28"/>
        <v>0</v>
      </c>
      <c r="AZ6">
        <f t="shared" si="29"/>
        <v>0</v>
      </c>
      <c r="BA6">
        <f t="shared" si="30"/>
        <v>1</v>
      </c>
      <c r="BB6">
        <f t="shared" si="31"/>
        <v>0</v>
      </c>
      <c r="BC6">
        <f t="shared" si="32"/>
        <v>1</v>
      </c>
      <c r="BD6">
        <f t="shared" si="33"/>
        <v>0</v>
      </c>
    </row>
    <row r="7" spans="1:56" ht="25.95" customHeight="1" x14ac:dyDescent="0.3">
      <c r="A7" s="2"/>
      <c r="B7" s="4">
        <v>6</v>
      </c>
      <c r="C7" s="23" t="s">
        <v>60</v>
      </c>
      <c r="D7" s="15" t="s">
        <v>48</v>
      </c>
      <c r="E7" s="25" t="s">
        <v>80</v>
      </c>
      <c r="F7" s="24" t="s">
        <v>77</v>
      </c>
      <c r="G7" s="17" t="s">
        <v>66</v>
      </c>
      <c r="H7" s="7" t="s">
        <v>39</v>
      </c>
      <c r="I7" s="10" t="s">
        <v>93</v>
      </c>
      <c r="J7" s="10" t="s">
        <v>43</v>
      </c>
      <c r="K7" s="20" t="s">
        <v>59</v>
      </c>
      <c r="L7" s="7" t="s">
        <v>40</v>
      </c>
      <c r="M7" s="7" t="s">
        <v>50</v>
      </c>
      <c r="N7" s="13" t="s">
        <v>46</v>
      </c>
      <c r="O7" s="12" t="s">
        <v>49</v>
      </c>
      <c r="P7" s="11" t="s">
        <v>45</v>
      </c>
      <c r="Q7" s="17" t="s">
        <v>54</v>
      </c>
      <c r="R7" s="14" t="s">
        <v>47</v>
      </c>
      <c r="S7" s="7" t="s">
        <v>51</v>
      </c>
      <c r="T7" s="16" t="s">
        <v>95</v>
      </c>
      <c r="U7" s="18" t="s">
        <v>55</v>
      </c>
      <c r="V7" s="14" t="s">
        <v>52</v>
      </c>
      <c r="W7">
        <f t="shared" si="0"/>
        <v>1</v>
      </c>
      <c r="X7">
        <f t="shared" si="1"/>
        <v>0</v>
      </c>
      <c r="Y7">
        <f t="shared" si="2"/>
        <v>1</v>
      </c>
      <c r="Z7">
        <f t="shared" si="3"/>
        <v>1</v>
      </c>
      <c r="AA7">
        <f t="shared" si="4"/>
        <v>1</v>
      </c>
      <c r="AB7">
        <f t="shared" si="5"/>
        <v>0</v>
      </c>
      <c r="AC7">
        <f t="shared" si="6"/>
        <v>1</v>
      </c>
      <c r="AD7">
        <f t="shared" si="7"/>
        <v>1</v>
      </c>
      <c r="AE7">
        <f t="shared" si="8"/>
        <v>3</v>
      </c>
      <c r="AF7">
        <f t="shared" si="9"/>
        <v>1</v>
      </c>
      <c r="AG7">
        <f t="shared" si="10"/>
        <v>1</v>
      </c>
      <c r="AH7">
        <f t="shared" si="11"/>
        <v>4</v>
      </c>
      <c r="AI7">
        <f t="shared" si="12"/>
        <v>1</v>
      </c>
      <c r="AJ7">
        <f t="shared" si="13"/>
        <v>0</v>
      </c>
      <c r="AK7">
        <f t="shared" si="14"/>
        <v>0</v>
      </c>
      <c r="AL7">
        <f t="shared" si="15"/>
        <v>0</v>
      </c>
      <c r="AM7">
        <f t="shared" si="16"/>
        <v>1</v>
      </c>
      <c r="AN7">
        <f t="shared" si="17"/>
        <v>1</v>
      </c>
      <c r="AO7">
        <f t="shared" si="18"/>
        <v>0</v>
      </c>
      <c r="AP7">
        <f t="shared" si="19"/>
        <v>0</v>
      </c>
      <c r="AQ7">
        <f t="shared" si="20"/>
        <v>1</v>
      </c>
      <c r="AR7">
        <f t="shared" si="21"/>
        <v>1</v>
      </c>
      <c r="AS7">
        <f t="shared" si="22"/>
        <v>1</v>
      </c>
      <c r="AT7">
        <f t="shared" si="23"/>
        <v>0</v>
      </c>
      <c r="AU7">
        <f t="shared" si="24"/>
        <v>1</v>
      </c>
      <c r="AV7">
        <f t="shared" si="25"/>
        <v>1</v>
      </c>
      <c r="AW7">
        <f t="shared" si="26"/>
        <v>1</v>
      </c>
      <c r="AX7">
        <f t="shared" si="27"/>
        <v>0</v>
      </c>
      <c r="AY7">
        <f t="shared" si="28"/>
        <v>0</v>
      </c>
      <c r="AZ7">
        <f t="shared" si="29"/>
        <v>1</v>
      </c>
      <c r="BA7">
        <f t="shared" si="30"/>
        <v>1</v>
      </c>
      <c r="BB7">
        <f t="shared" si="31"/>
        <v>1</v>
      </c>
      <c r="BC7">
        <f t="shared" si="32"/>
        <v>1</v>
      </c>
      <c r="BD7">
        <f t="shared" si="33"/>
        <v>0</v>
      </c>
    </row>
    <row r="8" spans="1:56" ht="25.95" customHeight="1" x14ac:dyDescent="0.3">
      <c r="A8" s="2"/>
      <c r="B8" s="4">
        <v>7</v>
      </c>
      <c r="C8" s="5"/>
      <c r="D8" s="5"/>
      <c r="E8" s="5"/>
      <c r="F8" s="5"/>
      <c r="G8" s="5"/>
      <c r="H8" s="5"/>
      <c r="I8" s="5"/>
      <c r="J8" s="16" t="s">
        <v>97</v>
      </c>
      <c r="K8" s="10" t="s">
        <v>38</v>
      </c>
      <c r="L8" s="10" t="s">
        <v>43</v>
      </c>
      <c r="M8" s="15" t="s">
        <v>48</v>
      </c>
      <c r="N8" s="13" t="s">
        <v>98</v>
      </c>
      <c r="O8" s="12" t="s">
        <v>49</v>
      </c>
      <c r="P8" s="13" t="s">
        <v>62</v>
      </c>
      <c r="Q8" s="7" t="s">
        <v>50</v>
      </c>
      <c r="R8" s="14" t="s">
        <v>47</v>
      </c>
      <c r="S8" s="16" t="s">
        <v>53</v>
      </c>
      <c r="T8" s="7" t="s">
        <v>51</v>
      </c>
      <c r="U8" s="5"/>
      <c r="V8" s="17" t="s">
        <v>54</v>
      </c>
      <c r="W8">
        <f t="shared" si="0"/>
        <v>1</v>
      </c>
      <c r="X8">
        <f t="shared" si="1"/>
        <v>0</v>
      </c>
      <c r="Y8">
        <f t="shared" si="2"/>
        <v>0</v>
      </c>
      <c r="Z8">
        <f t="shared" si="3"/>
        <v>1</v>
      </c>
      <c r="AA8">
        <f t="shared" si="4"/>
        <v>0</v>
      </c>
      <c r="AB8">
        <f t="shared" si="5"/>
        <v>0</v>
      </c>
      <c r="AC8">
        <f t="shared" si="6"/>
        <v>0</v>
      </c>
      <c r="AD8">
        <f t="shared" si="7"/>
        <v>0</v>
      </c>
      <c r="AE8">
        <f t="shared" si="8"/>
        <v>2</v>
      </c>
      <c r="AF8">
        <f t="shared" si="9"/>
        <v>1</v>
      </c>
      <c r="AG8">
        <f t="shared" si="10"/>
        <v>0</v>
      </c>
      <c r="AH8">
        <f t="shared" si="11"/>
        <v>3</v>
      </c>
      <c r="AI8">
        <f t="shared" si="12"/>
        <v>0</v>
      </c>
      <c r="AJ8">
        <f t="shared" si="13"/>
        <v>0</v>
      </c>
      <c r="AK8">
        <f t="shared" si="14"/>
        <v>0</v>
      </c>
      <c r="AL8">
        <f t="shared" si="15"/>
        <v>0</v>
      </c>
      <c r="AM8">
        <f t="shared" si="16"/>
        <v>0</v>
      </c>
      <c r="AN8">
        <f t="shared" si="17"/>
        <v>1</v>
      </c>
      <c r="AO8">
        <f t="shared" si="18"/>
        <v>0</v>
      </c>
      <c r="AP8">
        <f t="shared" si="19"/>
        <v>0</v>
      </c>
      <c r="AQ8">
        <f t="shared" si="20"/>
        <v>1</v>
      </c>
      <c r="AR8">
        <f t="shared" si="21"/>
        <v>0</v>
      </c>
      <c r="AS8">
        <f t="shared" si="22"/>
        <v>1</v>
      </c>
      <c r="AT8">
        <f t="shared" si="23"/>
        <v>0</v>
      </c>
      <c r="AU8">
        <f t="shared" si="24"/>
        <v>1</v>
      </c>
      <c r="AV8">
        <f t="shared" si="25"/>
        <v>1</v>
      </c>
      <c r="AW8">
        <f t="shared" si="26"/>
        <v>0</v>
      </c>
      <c r="AX8">
        <f t="shared" si="27"/>
        <v>0</v>
      </c>
      <c r="AY8">
        <f t="shared" si="28"/>
        <v>0</v>
      </c>
      <c r="AZ8">
        <f t="shared" si="29"/>
        <v>1</v>
      </c>
      <c r="BA8">
        <f t="shared" si="30"/>
        <v>0</v>
      </c>
      <c r="BB8">
        <f t="shared" si="31"/>
        <v>1</v>
      </c>
      <c r="BC8">
        <f t="shared" si="32"/>
        <v>1</v>
      </c>
      <c r="BD8">
        <f t="shared" si="33"/>
        <v>0</v>
      </c>
    </row>
    <row r="9" spans="1:56" ht="25.95" customHeight="1" x14ac:dyDescent="0.3">
      <c r="A9" s="2"/>
      <c r="B9" s="4">
        <v>8</v>
      </c>
      <c r="C9" s="5"/>
      <c r="D9" s="5"/>
      <c r="E9" s="5"/>
      <c r="F9" s="5"/>
      <c r="G9" s="5"/>
      <c r="H9" s="5"/>
      <c r="I9" s="5"/>
      <c r="J9" s="17" t="s">
        <v>54</v>
      </c>
      <c r="K9" s="14"/>
      <c r="L9" s="18"/>
      <c r="M9" s="5"/>
      <c r="N9" s="5"/>
      <c r="O9" s="5"/>
      <c r="P9" s="16"/>
      <c r="Q9" s="5"/>
      <c r="R9" s="7"/>
      <c r="S9" s="5"/>
      <c r="T9" s="5"/>
      <c r="U9" s="5"/>
      <c r="V9" s="12" t="s">
        <v>49</v>
      </c>
      <c r="W9">
        <f t="shared" si="0"/>
        <v>0</v>
      </c>
      <c r="X9">
        <f t="shared" si="1"/>
        <v>0</v>
      </c>
      <c r="Y9">
        <f t="shared" si="2"/>
        <v>0</v>
      </c>
      <c r="Z9">
        <f t="shared" si="3"/>
        <v>0</v>
      </c>
      <c r="AA9">
        <f t="shared" si="4"/>
        <v>0</v>
      </c>
      <c r="AB9">
        <f t="shared" si="5"/>
        <v>0</v>
      </c>
      <c r="AC9">
        <f t="shared" si="6"/>
        <v>0</v>
      </c>
      <c r="AD9">
        <f t="shared" si="7"/>
        <v>0</v>
      </c>
      <c r="AE9">
        <f t="shared" si="8"/>
        <v>1</v>
      </c>
      <c r="AF9">
        <f t="shared" si="9"/>
        <v>0</v>
      </c>
      <c r="AG9">
        <f t="shared" si="10"/>
        <v>0</v>
      </c>
      <c r="AH9">
        <f t="shared" si="11"/>
        <v>1</v>
      </c>
      <c r="AI9">
        <f t="shared" si="12"/>
        <v>0</v>
      </c>
      <c r="AJ9">
        <f t="shared" si="13"/>
        <v>0</v>
      </c>
      <c r="AK9">
        <f t="shared" si="14"/>
        <v>0</v>
      </c>
      <c r="AL9">
        <f t="shared" si="15"/>
        <v>0</v>
      </c>
      <c r="AM9">
        <f t="shared" si="16"/>
        <v>0</v>
      </c>
      <c r="AN9">
        <f t="shared" si="17"/>
        <v>0</v>
      </c>
      <c r="AO9">
        <f t="shared" si="18"/>
        <v>0</v>
      </c>
      <c r="AP9">
        <f t="shared" si="19"/>
        <v>0</v>
      </c>
      <c r="AQ9">
        <f t="shared" si="20"/>
        <v>0</v>
      </c>
      <c r="AR9">
        <f t="shared" si="21"/>
        <v>0</v>
      </c>
      <c r="AS9">
        <f t="shared" si="22"/>
        <v>0</v>
      </c>
      <c r="AT9">
        <f t="shared" si="23"/>
        <v>0</v>
      </c>
      <c r="AU9">
        <f t="shared" si="24"/>
        <v>1</v>
      </c>
      <c r="AV9">
        <f t="shared" si="25"/>
        <v>1</v>
      </c>
      <c r="AW9">
        <f t="shared" si="26"/>
        <v>0</v>
      </c>
      <c r="AX9">
        <f t="shared" si="27"/>
        <v>0</v>
      </c>
      <c r="AY9">
        <f t="shared" si="28"/>
        <v>0</v>
      </c>
      <c r="AZ9">
        <f t="shared" si="29"/>
        <v>0</v>
      </c>
      <c r="BA9">
        <f t="shared" si="30"/>
        <v>0</v>
      </c>
      <c r="BB9">
        <f t="shared" si="31"/>
        <v>1</v>
      </c>
      <c r="BC9">
        <f t="shared" si="32"/>
        <v>0</v>
      </c>
      <c r="BD9">
        <f t="shared" si="33"/>
        <v>0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opLeftCell="B1" workbookViewId="0">
      <pane xSplit="1" topLeftCell="C1" activePane="topRight" state="frozen"/>
      <selection activeCell="B1" sqref="B1"/>
      <selection pane="topRight" activeCell="D13" sqref="D13"/>
    </sheetView>
  </sheetViews>
  <sheetFormatPr defaultRowHeight="15" customHeight="1" x14ac:dyDescent="0.3"/>
  <cols>
    <col min="1" max="1" width="5.5546875" hidden="1" customWidth="1"/>
    <col min="2" max="2" width="8.5546875" customWidth="1"/>
    <col min="3" max="18" width="46.33203125" customWidth="1"/>
    <col min="19" max="37" width="3" hidden="1" customWidth="1"/>
    <col min="38" max="52" width="4" hidden="1" customWidth="1"/>
  </cols>
  <sheetData>
    <row r="1" spans="1:52" ht="21" customHeight="1" x14ac:dyDescent="0.3">
      <c r="A1" s="1" t="s">
        <v>0</v>
      </c>
      <c r="B1" s="1" t="s">
        <v>1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  <c r="K1" s="1" t="s">
        <v>17</v>
      </c>
      <c r="L1" s="1" t="s">
        <v>18</v>
      </c>
      <c r="M1" s="1" t="s">
        <v>19</v>
      </c>
      <c r="N1" s="1" t="s">
        <v>20</v>
      </c>
      <c r="O1" s="1" t="s">
        <v>21</v>
      </c>
      <c r="P1" s="1" t="s">
        <v>22</v>
      </c>
      <c r="Q1" s="1" t="s">
        <v>23</v>
      </c>
      <c r="R1" s="1" t="s">
        <v>24</v>
      </c>
      <c r="S1">
        <v>11</v>
      </c>
      <c r="T1">
        <v>12</v>
      </c>
      <c r="U1">
        <v>13</v>
      </c>
      <c r="V1">
        <v>15</v>
      </c>
      <c r="W1">
        <v>16</v>
      </c>
      <c r="X1">
        <v>17</v>
      </c>
      <c r="Y1">
        <v>18</v>
      </c>
      <c r="Z1">
        <v>19</v>
      </c>
      <c r="AA1">
        <v>20</v>
      </c>
      <c r="AB1">
        <v>21</v>
      </c>
      <c r="AC1">
        <v>22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37</v>
      </c>
      <c r="AK1">
        <v>40</v>
      </c>
      <c r="AL1">
        <v>101</v>
      </c>
      <c r="AM1">
        <v>102</v>
      </c>
      <c r="AN1">
        <v>103</v>
      </c>
      <c r="AO1">
        <v>104</v>
      </c>
      <c r="AP1">
        <v>201</v>
      </c>
      <c r="AQ1">
        <v>203</v>
      </c>
      <c r="AR1">
        <v>204</v>
      </c>
      <c r="AS1">
        <v>205</v>
      </c>
      <c r="AT1">
        <v>207</v>
      </c>
      <c r="AU1">
        <v>208</v>
      </c>
      <c r="AV1">
        <v>301</v>
      </c>
      <c r="AW1">
        <v>302</v>
      </c>
      <c r="AX1">
        <v>303</v>
      </c>
      <c r="AY1">
        <v>304</v>
      </c>
      <c r="AZ1">
        <v>307</v>
      </c>
    </row>
    <row r="2" spans="1:52" ht="25.95" customHeight="1" thickBot="1" x14ac:dyDescent="0.35">
      <c r="A2" s="3" t="s">
        <v>83</v>
      </c>
      <c r="B2" s="4">
        <v>0</v>
      </c>
      <c r="C2" s="12" t="s">
        <v>70</v>
      </c>
      <c r="D2" s="17" t="s">
        <v>66</v>
      </c>
      <c r="E2" s="39"/>
      <c r="F2" s="10" t="s">
        <v>56</v>
      </c>
      <c r="G2" s="7" t="s">
        <v>69</v>
      </c>
      <c r="H2" s="7" t="s">
        <v>39</v>
      </c>
      <c r="I2" s="14" t="s">
        <v>52</v>
      </c>
      <c r="J2" s="18" t="s">
        <v>58</v>
      </c>
      <c r="K2" s="16" t="s">
        <v>106</v>
      </c>
      <c r="L2" s="8" t="s">
        <v>75</v>
      </c>
      <c r="M2" s="25" t="s">
        <v>109</v>
      </c>
      <c r="N2" s="12" t="s">
        <v>96</v>
      </c>
      <c r="O2" s="31" t="s">
        <v>42</v>
      </c>
      <c r="P2" s="20" t="s">
        <v>59</v>
      </c>
      <c r="Q2" s="10" t="s">
        <v>74</v>
      </c>
      <c r="R2" s="22" t="s">
        <v>110</v>
      </c>
      <c r="S2">
        <f>COUNTIF($C2:$R2,"*11*")</f>
        <v>0</v>
      </c>
      <c r="T2">
        <f>COUNTIF($C2:$R2,"*12*")</f>
        <v>1</v>
      </c>
      <c r="U2">
        <f>COUNTIF($C2:$R2,"*13*")</f>
        <v>1</v>
      </c>
      <c r="V2">
        <f>COUNTIF($C2:$R2,"*15*")</f>
        <v>0</v>
      </c>
      <c r="W2">
        <f>COUNTIF($C2:$R2,"*16*")</f>
        <v>1</v>
      </c>
      <c r="X2">
        <f>COUNTIF($C2:$R2,"*17*")</f>
        <v>1</v>
      </c>
      <c r="Y2">
        <f>COUNTIF($C2:$R2,"*18*")</f>
        <v>1</v>
      </c>
      <c r="Z2">
        <f>COUNTIF($C2:$R2,"*19*")</f>
        <v>1</v>
      </c>
      <c r="AA2">
        <f>COUNTIF($C2:$R2,"*20*")</f>
        <v>2</v>
      </c>
      <c r="AB2">
        <f>COUNTIF($C2:$R2,"*21*")</f>
        <v>0</v>
      </c>
      <c r="AC2">
        <f>COUNTIF($C2:$R2,"*22*")</f>
        <v>0</v>
      </c>
      <c r="AD2">
        <f>COUNTIF($C2:$R2,"*30*")</f>
        <v>2</v>
      </c>
      <c r="AE2">
        <f>COUNTIF($C2:$R2,"*31*")</f>
        <v>1</v>
      </c>
      <c r="AF2">
        <f>COUNTIF($C2:$R2,"*32*")</f>
        <v>0</v>
      </c>
      <c r="AG2">
        <f>COUNTIF($C2:$R2,"*33*")</f>
        <v>1</v>
      </c>
      <c r="AH2">
        <f>COUNTIF($C2:$R2,"*34*")</f>
        <v>1</v>
      </c>
      <c r="AI2">
        <f>COUNTIF($C2:$R2,"*35*")</f>
        <v>1</v>
      </c>
      <c r="AJ2">
        <f>COUNTIF($C2:$R2,"*37*")</f>
        <v>0</v>
      </c>
      <c r="AK2">
        <f>COUNTIF($C2:$R2,"*40*")</f>
        <v>1</v>
      </c>
      <c r="AL2">
        <f>COUNTIF($C2:$R2,"*101*")</f>
        <v>1</v>
      </c>
      <c r="AM2">
        <f>COUNTIF($C2:$R2,"*102*")</f>
        <v>0</v>
      </c>
      <c r="AN2">
        <f>COUNTIF($C2:$R2,"*103*")</f>
        <v>1</v>
      </c>
      <c r="AO2">
        <f>COUNTIF($C2:$R2,"*104*")</f>
        <v>0</v>
      </c>
      <c r="AP2">
        <f>COUNTIF($C2:$R2,"*201*")</f>
        <v>1</v>
      </c>
      <c r="AQ2">
        <f>COUNTIF($C2:$R2,"*203*")</f>
        <v>0</v>
      </c>
      <c r="AR2">
        <f>COUNTIF($C2:$R2,"*204*")</f>
        <v>0</v>
      </c>
      <c r="AS2">
        <f>COUNTIF($C2:$R2,"*205*")</f>
        <v>1</v>
      </c>
      <c r="AT2">
        <f>COUNTIF($C2:$R2,"*207*")</f>
        <v>0</v>
      </c>
      <c r="AU2">
        <f>COUNTIF($C2:$R2,"*208*")</f>
        <v>0</v>
      </c>
      <c r="AV2">
        <f>COUNTIF($C2:$R2,"*301*")</f>
        <v>0</v>
      </c>
      <c r="AW2">
        <f>COUNTIF($C2:$R2,"*302*")</f>
        <v>1</v>
      </c>
      <c r="AX2">
        <f>COUNTIF($C2:$R2,"*303*")</f>
        <v>0</v>
      </c>
      <c r="AY2">
        <f>COUNTIF($C2:$R2,"*304*")</f>
        <v>0</v>
      </c>
      <c r="AZ2">
        <f>COUNTIF($C2:$R2,"*307*")</f>
        <v>0</v>
      </c>
    </row>
    <row r="3" spans="1:52" ht="25.95" customHeight="1" x14ac:dyDescent="0.3">
      <c r="A3" s="2"/>
      <c r="B3" s="4">
        <v>1</v>
      </c>
      <c r="C3" s="10" t="s">
        <v>108</v>
      </c>
      <c r="D3" s="10" t="s">
        <v>74</v>
      </c>
      <c r="E3" s="16" t="s">
        <v>63</v>
      </c>
      <c r="F3" s="11" t="s">
        <v>45</v>
      </c>
      <c r="G3" s="10" t="s">
        <v>56</v>
      </c>
      <c r="H3" s="10" t="s">
        <v>78</v>
      </c>
      <c r="I3" s="7" t="s">
        <v>39</v>
      </c>
      <c r="J3" s="10" t="s">
        <v>87</v>
      </c>
      <c r="K3" s="10" t="s">
        <v>103</v>
      </c>
      <c r="L3" s="17" t="s">
        <v>66</v>
      </c>
      <c r="M3" s="7" t="s">
        <v>50</v>
      </c>
      <c r="N3" s="22" t="s">
        <v>110</v>
      </c>
      <c r="O3" s="7" t="s">
        <v>40</v>
      </c>
      <c r="P3" s="12" t="s">
        <v>96</v>
      </c>
      <c r="Q3" s="20" t="s">
        <v>59</v>
      </c>
      <c r="R3" s="16" t="s">
        <v>89</v>
      </c>
      <c r="S3">
        <f t="shared" ref="S3:S8" si="0">COUNTIF($C3:$R3,"*11*")</f>
        <v>1</v>
      </c>
      <c r="T3">
        <f t="shared" ref="T3:T8" si="1">COUNTIF($C3:$R3,"*12*")</f>
        <v>1</v>
      </c>
      <c r="U3">
        <f t="shared" ref="U3:U8" si="2">COUNTIF($C3:$R3,"*13*")</f>
        <v>1</v>
      </c>
      <c r="V3">
        <f t="shared" ref="V3:V8" si="3">COUNTIF($C3:$R3,"*15*")</f>
        <v>1</v>
      </c>
      <c r="W3">
        <f t="shared" ref="W3:W8" si="4">COUNTIF($C3:$R3,"*16*")</f>
        <v>1</v>
      </c>
      <c r="X3">
        <f t="shared" ref="X3:X8" si="5">COUNTIF($C3:$R3,"*17*")</f>
        <v>0</v>
      </c>
      <c r="Y3">
        <f t="shared" ref="Y3:Y8" si="6">COUNTIF($C3:$R3,"*18*")</f>
        <v>0</v>
      </c>
      <c r="Z3">
        <f t="shared" ref="Z3:Z8" si="7">COUNTIF($C3:$R3,"*19*")</f>
        <v>0</v>
      </c>
      <c r="AA3">
        <f t="shared" ref="AA3:AA8" si="8">COUNTIF($C3:$R3,"*20*")</f>
        <v>2</v>
      </c>
      <c r="AB3">
        <f t="shared" ref="AB3:AB8" si="9">COUNTIF($C3:$R3,"*21*")</f>
        <v>1</v>
      </c>
      <c r="AC3">
        <f t="shared" ref="AC3:AC8" si="10">COUNTIF($C3:$R3,"*22*")</f>
        <v>0</v>
      </c>
      <c r="AD3">
        <f t="shared" ref="AD3:AD8" si="11">COUNTIF($C3:$R3,"*30*")</f>
        <v>3</v>
      </c>
      <c r="AE3">
        <f t="shared" ref="AE3:AE8" si="12">COUNTIF($C3:$R3,"*31*")</f>
        <v>0</v>
      </c>
      <c r="AF3">
        <f t="shared" ref="AF3:AF8" si="13">COUNTIF($C3:$R3,"*32*")</f>
        <v>0</v>
      </c>
      <c r="AG3">
        <f t="shared" ref="AG3:AG8" si="14">COUNTIF($C3:$R3,"*33*")</f>
        <v>1</v>
      </c>
      <c r="AH3">
        <f t="shared" ref="AH3:AH8" si="15">COUNTIF($C3:$R3,"*34*")</f>
        <v>1</v>
      </c>
      <c r="AI3">
        <f t="shared" ref="AI3:AI8" si="16">COUNTIF($C3:$R3,"*35*")</f>
        <v>1</v>
      </c>
      <c r="AJ3">
        <f t="shared" ref="AJ3:AJ8" si="17">COUNTIF($C3:$R3,"*37*")</f>
        <v>1</v>
      </c>
      <c r="AK3">
        <f t="shared" ref="AK3:AK8" si="18">COUNTIF($C3:$R3,"*40*")</f>
        <v>0</v>
      </c>
      <c r="AL3">
        <f t="shared" ref="AL3:AL8" si="19">COUNTIF($C3:$R3,"*101*")</f>
        <v>0</v>
      </c>
      <c r="AM3">
        <f t="shared" ref="AM3:AM8" si="20">COUNTIF($C3:$R3,"*102*")</f>
        <v>0</v>
      </c>
      <c r="AN3">
        <f t="shared" ref="AN3:AN8" si="21">COUNTIF($C3:$R3,"*103*")</f>
        <v>0</v>
      </c>
      <c r="AO3">
        <f t="shared" ref="AO3:AO8" si="22">COUNTIF($C3:$R3,"*104*")</f>
        <v>1</v>
      </c>
      <c r="AP3">
        <f t="shared" ref="AP3:AP8" si="23">COUNTIF($C3:$R3,"*201*")</f>
        <v>1</v>
      </c>
      <c r="AQ3">
        <f t="shared" ref="AQ3:AQ8" si="24">COUNTIF($C3:$R3,"*203*")</f>
        <v>0</v>
      </c>
      <c r="AR3">
        <f t="shared" ref="AR3:AR8" si="25">COUNTIF($C3:$R3,"*204*")</f>
        <v>0</v>
      </c>
      <c r="AS3">
        <f t="shared" ref="AS3:AS8" si="26">COUNTIF($C3:$R3,"*205*")</f>
        <v>1</v>
      </c>
      <c r="AT3">
        <f t="shared" ref="AT3:AT8" si="27">COUNTIF($C3:$R3,"*207*")</f>
        <v>0</v>
      </c>
      <c r="AU3">
        <f t="shared" ref="AU3:AU8" si="28">COUNTIF($C3:$R3,"*208*")</f>
        <v>0</v>
      </c>
      <c r="AV3">
        <f t="shared" ref="AV3:AV8" si="29">COUNTIF($C3:$R3,"*301*")</f>
        <v>0</v>
      </c>
      <c r="AW3">
        <f t="shared" ref="AW3:AW8" si="30">COUNTIF($C3:$R3,"*302*")</f>
        <v>1</v>
      </c>
      <c r="AX3">
        <f t="shared" ref="AX3:AX8" si="31">COUNTIF($C3:$R3,"*303*")</f>
        <v>1</v>
      </c>
      <c r="AY3">
        <f t="shared" ref="AY3:AY8" si="32">COUNTIF($C3:$R3,"*304*")</f>
        <v>0</v>
      </c>
      <c r="AZ3">
        <f t="shared" ref="AZ3:AZ8" si="33">COUNTIF($C3:$R3,"*307*")</f>
        <v>0</v>
      </c>
    </row>
    <row r="4" spans="1:52" ht="25.95" customHeight="1" thickBot="1" x14ac:dyDescent="0.35">
      <c r="A4" s="2"/>
      <c r="B4" s="4">
        <v>2</v>
      </c>
      <c r="C4" s="11" t="s">
        <v>99</v>
      </c>
      <c r="D4" s="15" t="s">
        <v>48</v>
      </c>
      <c r="E4" s="8" t="s">
        <v>100</v>
      </c>
      <c r="F4" s="10" t="s">
        <v>56</v>
      </c>
      <c r="G4" s="12" t="s">
        <v>70</v>
      </c>
      <c r="H4" s="7" t="s">
        <v>39</v>
      </c>
      <c r="I4" s="10" t="s">
        <v>78</v>
      </c>
      <c r="J4" s="11" t="s">
        <v>73</v>
      </c>
      <c r="K4" s="12" t="s">
        <v>72</v>
      </c>
      <c r="L4" s="10" t="s">
        <v>103</v>
      </c>
      <c r="M4" s="16" t="s">
        <v>63</v>
      </c>
      <c r="N4" s="31" t="s">
        <v>42</v>
      </c>
      <c r="O4" s="20" t="s">
        <v>76</v>
      </c>
      <c r="P4" s="7" t="s">
        <v>51</v>
      </c>
      <c r="Q4" s="16" t="s">
        <v>67</v>
      </c>
      <c r="R4" s="7" t="s">
        <v>69</v>
      </c>
      <c r="S4">
        <f t="shared" si="0"/>
        <v>1</v>
      </c>
      <c r="T4">
        <f t="shared" si="1"/>
        <v>0</v>
      </c>
      <c r="U4">
        <f t="shared" si="2"/>
        <v>1</v>
      </c>
      <c r="V4">
        <f t="shared" si="3"/>
        <v>1</v>
      </c>
      <c r="W4">
        <f t="shared" si="4"/>
        <v>0</v>
      </c>
      <c r="X4">
        <f t="shared" si="5"/>
        <v>1</v>
      </c>
      <c r="Y4">
        <f t="shared" si="6"/>
        <v>0</v>
      </c>
      <c r="Z4">
        <f t="shared" si="7"/>
        <v>1</v>
      </c>
      <c r="AA4">
        <f t="shared" si="8"/>
        <v>2</v>
      </c>
      <c r="AB4">
        <f t="shared" si="9"/>
        <v>1</v>
      </c>
      <c r="AC4">
        <f t="shared" si="10"/>
        <v>0</v>
      </c>
      <c r="AD4">
        <f t="shared" si="11"/>
        <v>2</v>
      </c>
      <c r="AE4">
        <f t="shared" si="12"/>
        <v>1</v>
      </c>
      <c r="AF4">
        <f t="shared" si="13"/>
        <v>1</v>
      </c>
      <c r="AG4">
        <f t="shared" si="14"/>
        <v>0</v>
      </c>
      <c r="AH4">
        <f t="shared" si="15"/>
        <v>1</v>
      </c>
      <c r="AI4">
        <f t="shared" si="16"/>
        <v>1</v>
      </c>
      <c r="AJ4">
        <f t="shared" si="17"/>
        <v>0</v>
      </c>
      <c r="AK4">
        <f t="shared" si="18"/>
        <v>1</v>
      </c>
      <c r="AL4">
        <f t="shared" si="19"/>
        <v>0</v>
      </c>
      <c r="AM4">
        <f t="shared" si="20"/>
        <v>1</v>
      </c>
      <c r="AN4">
        <f t="shared" si="21"/>
        <v>0</v>
      </c>
      <c r="AO4">
        <f t="shared" si="22"/>
        <v>0</v>
      </c>
      <c r="AP4">
        <f t="shared" si="23"/>
        <v>0</v>
      </c>
      <c r="AQ4">
        <f t="shared" si="24"/>
        <v>0</v>
      </c>
      <c r="AR4">
        <f t="shared" si="25"/>
        <v>1</v>
      </c>
      <c r="AS4">
        <f t="shared" si="26"/>
        <v>1</v>
      </c>
      <c r="AT4">
        <f t="shared" si="27"/>
        <v>0</v>
      </c>
      <c r="AU4">
        <f t="shared" si="28"/>
        <v>0</v>
      </c>
      <c r="AV4">
        <f t="shared" si="29"/>
        <v>1</v>
      </c>
      <c r="AW4">
        <f t="shared" si="30"/>
        <v>1</v>
      </c>
      <c r="AX4">
        <f t="shared" si="31"/>
        <v>0</v>
      </c>
      <c r="AY4">
        <f t="shared" si="32"/>
        <v>0</v>
      </c>
      <c r="AZ4">
        <f t="shared" si="33"/>
        <v>0</v>
      </c>
    </row>
    <row r="5" spans="1:52" ht="25.95" customHeight="1" x14ac:dyDescent="0.3">
      <c r="A5" s="2"/>
      <c r="B5" s="4">
        <v>3</v>
      </c>
      <c r="C5" s="18" t="s">
        <v>107</v>
      </c>
      <c r="D5" s="11" t="s">
        <v>99</v>
      </c>
      <c r="E5" s="10" t="s">
        <v>74</v>
      </c>
      <c r="F5" s="15" t="s">
        <v>48</v>
      </c>
      <c r="G5" s="10" t="s">
        <v>56</v>
      </c>
      <c r="H5" s="18" t="s">
        <v>81</v>
      </c>
      <c r="I5" s="7" t="s">
        <v>39</v>
      </c>
      <c r="J5" s="17" t="s">
        <v>66</v>
      </c>
      <c r="K5" s="7" t="s">
        <v>50</v>
      </c>
      <c r="L5" s="12" t="s">
        <v>72</v>
      </c>
      <c r="M5" s="18" t="s">
        <v>101</v>
      </c>
      <c r="N5" s="7" t="s">
        <v>69</v>
      </c>
      <c r="O5" s="8" t="s">
        <v>100</v>
      </c>
      <c r="P5" s="7" t="s">
        <v>51</v>
      </c>
      <c r="Q5" s="9" t="s">
        <v>42</v>
      </c>
      <c r="R5" s="11" t="s">
        <v>73</v>
      </c>
      <c r="S5">
        <f t="shared" si="0"/>
        <v>0</v>
      </c>
      <c r="T5">
        <f t="shared" si="1"/>
        <v>0</v>
      </c>
      <c r="U5">
        <f t="shared" si="2"/>
        <v>1</v>
      </c>
      <c r="V5">
        <f t="shared" si="3"/>
        <v>1</v>
      </c>
      <c r="W5">
        <f t="shared" si="4"/>
        <v>1</v>
      </c>
      <c r="X5">
        <f t="shared" si="5"/>
        <v>1</v>
      </c>
      <c r="Y5">
        <f t="shared" si="6"/>
        <v>0</v>
      </c>
      <c r="Z5">
        <f t="shared" si="7"/>
        <v>0</v>
      </c>
      <c r="AA5">
        <f t="shared" si="8"/>
        <v>1</v>
      </c>
      <c r="AB5">
        <f t="shared" si="9"/>
        <v>1</v>
      </c>
      <c r="AC5">
        <f t="shared" si="10"/>
        <v>0</v>
      </c>
      <c r="AD5">
        <f t="shared" si="11"/>
        <v>3</v>
      </c>
      <c r="AE5">
        <f t="shared" si="12"/>
        <v>1</v>
      </c>
      <c r="AF5">
        <f t="shared" si="13"/>
        <v>1</v>
      </c>
      <c r="AG5">
        <f t="shared" si="14"/>
        <v>1</v>
      </c>
      <c r="AH5">
        <f t="shared" si="15"/>
        <v>1</v>
      </c>
      <c r="AI5">
        <f t="shared" si="16"/>
        <v>1</v>
      </c>
      <c r="AJ5">
        <f t="shared" si="17"/>
        <v>1</v>
      </c>
      <c r="AK5">
        <f t="shared" si="18"/>
        <v>0</v>
      </c>
      <c r="AL5">
        <f t="shared" si="19"/>
        <v>0</v>
      </c>
      <c r="AM5">
        <f t="shared" si="20"/>
        <v>0</v>
      </c>
      <c r="AN5">
        <f t="shared" si="21"/>
        <v>0</v>
      </c>
      <c r="AO5">
        <f t="shared" si="22"/>
        <v>0</v>
      </c>
      <c r="AP5">
        <f t="shared" si="23"/>
        <v>0</v>
      </c>
      <c r="AQ5">
        <f t="shared" si="24"/>
        <v>0</v>
      </c>
      <c r="AR5">
        <f t="shared" si="25"/>
        <v>1</v>
      </c>
      <c r="AS5">
        <f t="shared" si="26"/>
        <v>0</v>
      </c>
      <c r="AT5">
        <f t="shared" si="27"/>
        <v>0</v>
      </c>
      <c r="AU5">
        <f t="shared" si="28"/>
        <v>0</v>
      </c>
      <c r="AV5">
        <f t="shared" si="29"/>
        <v>1</v>
      </c>
      <c r="AW5">
        <f t="shared" si="30"/>
        <v>1</v>
      </c>
      <c r="AX5">
        <f t="shared" si="31"/>
        <v>1</v>
      </c>
      <c r="AY5">
        <f t="shared" si="32"/>
        <v>0</v>
      </c>
      <c r="AZ5">
        <f t="shared" si="33"/>
        <v>0</v>
      </c>
    </row>
    <row r="6" spans="1:52" ht="25.95" customHeight="1" x14ac:dyDescent="0.3">
      <c r="A6" s="2"/>
      <c r="B6" s="4">
        <v>4</v>
      </c>
      <c r="C6" s="16" t="s">
        <v>63</v>
      </c>
      <c r="D6" s="12" t="s">
        <v>70</v>
      </c>
      <c r="E6" s="11" t="s">
        <v>45</v>
      </c>
      <c r="F6" s="18" t="s">
        <v>64</v>
      </c>
      <c r="G6" s="15" t="s">
        <v>48</v>
      </c>
      <c r="H6" s="11" t="s">
        <v>73</v>
      </c>
      <c r="I6" s="25" t="s">
        <v>80</v>
      </c>
      <c r="J6" s="12" t="s">
        <v>72</v>
      </c>
      <c r="K6" s="8" t="s">
        <v>75</v>
      </c>
      <c r="L6" s="10" t="s">
        <v>103</v>
      </c>
      <c r="M6" s="22" t="s">
        <v>71</v>
      </c>
      <c r="N6" s="10" t="s">
        <v>74</v>
      </c>
      <c r="O6" s="16" t="s">
        <v>67</v>
      </c>
      <c r="P6" s="18" t="s">
        <v>81</v>
      </c>
      <c r="Q6" s="7" t="s">
        <v>51</v>
      </c>
      <c r="R6" s="17" t="s">
        <v>66</v>
      </c>
      <c r="S6">
        <f t="shared" si="0"/>
        <v>1</v>
      </c>
      <c r="T6">
        <f t="shared" si="1"/>
        <v>1</v>
      </c>
      <c r="U6">
        <f t="shared" si="2"/>
        <v>1</v>
      </c>
      <c r="V6">
        <f t="shared" si="3"/>
        <v>1</v>
      </c>
      <c r="W6">
        <f t="shared" si="4"/>
        <v>1</v>
      </c>
      <c r="X6">
        <f t="shared" si="5"/>
        <v>1</v>
      </c>
      <c r="Y6">
        <f t="shared" si="6"/>
        <v>0</v>
      </c>
      <c r="Z6">
        <f t="shared" si="7"/>
        <v>1</v>
      </c>
      <c r="AA6">
        <f t="shared" si="8"/>
        <v>2</v>
      </c>
      <c r="AB6">
        <f t="shared" si="9"/>
        <v>1</v>
      </c>
      <c r="AC6">
        <f t="shared" si="10"/>
        <v>0</v>
      </c>
      <c r="AD6">
        <f t="shared" si="11"/>
        <v>2</v>
      </c>
      <c r="AE6">
        <f t="shared" si="12"/>
        <v>1</v>
      </c>
      <c r="AF6">
        <f t="shared" si="13"/>
        <v>0</v>
      </c>
      <c r="AG6">
        <f t="shared" si="14"/>
        <v>1</v>
      </c>
      <c r="AH6">
        <f t="shared" si="15"/>
        <v>1</v>
      </c>
      <c r="AI6">
        <f t="shared" si="16"/>
        <v>0</v>
      </c>
      <c r="AJ6">
        <f t="shared" si="17"/>
        <v>0</v>
      </c>
      <c r="AK6">
        <f t="shared" si="18"/>
        <v>1</v>
      </c>
      <c r="AL6">
        <f t="shared" si="19"/>
        <v>1</v>
      </c>
      <c r="AM6">
        <f t="shared" si="20"/>
        <v>1</v>
      </c>
      <c r="AN6">
        <f t="shared" si="21"/>
        <v>0</v>
      </c>
      <c r="AO6">
        <f t="shared" si="22"/>
        <v>0</v>
      </c>
      <c r="AP6">
        <f t="shared" si="23"/>
        <v>0</v>
      </c>
      <c r="AQ6">
        <f t="shared" si="24"/>
        <v>0</v>
      </c>
      <c r="AR6">
        <f t="shared" si="25"/>
        <v>1</v>
      </c>
      <c r="AS6">
        <f t="shared" si="26"/>
        <v>0</v>
      </c>
      <c r="AT6">
        <f t="shared" si="27"/>
        <v>0</v>
      </c>
      <c r="AU6">
        <f t="shared" si="28"/>
        <v>1</v>
      </c>
      <c r="AV6">
        <f t="shared" si="29"/>
        <v>1</v>
      </c>
      <c r="AW6">
        <f t="shared" si="30"/>
        <v>1</v>
      </c>
      <c r="AX6">
        <f t="shared" si="31"/>
        <v>0</v>
      </c>
      <c r="AY6">
        <f t="shared" si="32"/>
        <v>0</v>
      </c>
      <c r="AZ6">
        <f t="shared" si="33"/>
        <v>0</v>
      </c>
    </row>
    <row r="7" spans="1:52" ht="25.95" customHeight="1" thickBot="1" x14ac:dyDescent="0.35">
      <c r="A7" s="2"/>
      <c r="B7" s="4">
        <v>5</v>
      </c>
      <c r="C7" s="10" t="s">
        <v>108</v>
      </c>
      <c r="D7" s="16" t="s">
        <v>63</v>
      </c>
      <c r="E7" s="15" t="s">
        <v>48</v>
      </c>
      <c r="F7" s="7" t="s">
        <v>69</v>
      </c>
      <c r="G7" s="5"/>
      <c r="H7" s="17" t="s">
        <v>66</v>
      </c>
      <c r="I7" s="18" t="s">
        <v>81</v>
      </c>
      <c r="J7" s="8" t="s">
        <v>75</v>
      </c>
      <c r="K7" s="5"/>
      <c r="L7" s="11" t="s">
        <v>73</v>
      </c>
      <c r="M7" s="12" t="s">
        <v>72</v>
      </c>
      <c r="N7" s="16" t="s">
        <v>67</v>
      </c>
      <c r="O7" s="10" t="s">
        <v>103</v>
      </c>
      <c r="P7" s="31" t="s">
        <v>42</v>
      </c>
      <c r="Q7" s="7" t="s">
        <v>51</v>
      </c>
      <c r="R7" s="10" t="s">
        <v>74</v>
      </c>
      <c r="S7">
        <f t="shared" si="0"/>
        <v>1</v>
      </c>
      <c r="T7">
        <f t="shared" si="1"/>
        <v>0</v>
      </c>
      <c r="U7">
        <f t="shared" si="2"/>
        <v>1</v>
      </c>
      <c r="V7">
        <f t="shared" si="3"/>
        <v>1</v>
      </c>
      <c r="W7">
        <f t="shared" si="4"/>
        <v>1</v>
      </c>
      <c r="X7">
        <f t="shared" si="5"/>
        <v>1</v>
      </c>
      <c r="Y7">
        <f t="shared" si="6"/>
        <v>0</v>
      </c>
      <c r="Z7">
        <f t="shared" si="7"/>
        <v>0</v>
      </c>
      <c r="AA7">
        <f t="shared" si="8"/>
        <v>1</v>
      </c>
      <c r="AB7">
        <f t="shared" si="9"/>
        <v>1</v>
      </c>
      <c r="AC7">
        <f t="shared" si="10"/>
        <v>0</v>
      </c>
      <c r="AD7">
        <f t="shared" si="11"/>
        <v>2</v>
      </c>
      <c r="AE7">
        <f t="shared" si="12"/>
        <v>1</v>
      </c>
      <c r="AF7">
        <f t="shared" si="13"/>
        <v>0</v>
      </c>
      <c r="AG7">
        <f t="shared" si="14"/>
        <v>1</v>
      </c>
      <c r="AH7">
        <f t="shared" si="15"/>
        <v>1</v>
      </c>
      <c r="AI7">
        <f t="shared" si="16"/>
        <v>0</v>
      </c>
      <c r="AJ7">
        <f t="shared" si="17"/>
        <v>0</v>
      </c>
      <c r="AK7">
        <f t="shared" si="18"/>
        <v>0</v>
      </c>
      <c r="AL7">
        <f t="shared" si="19"/>
        <v>1</v>
      </c>
      <c r="AM7">
        <f t="shared" si="20"/>
        <v>1</v>
      </c>
      <c r="AN7">
        <f t="shared" si="21"/>
        <v>0</v>
      </c>
      <c r="AO7">
        <f t="shared" si="22"/>
        <v>0</v>
      </c>
      <c r="AP7">
        <f t="shared" si="23"/>
        <v>0</v>
      </c>
      <c r="AQ7">
        <f t="shared" si="24"/>
        <v>0</v>
      </c>
      <c r="AR7">
        <f t="shared" si="25"/>
        <v>1</v>
      </c>
      <c r="AS7">
        <f t="shared" si="26"/>
        <v>0</v>
      </c>
      <c r="AT7">
        <f t="shared" si="27"/>
        <v>0</v>
      </c>
      <c r="AU7">
        <f t="shared" si="28"/>
        <v>0</v>
      </c>
      <c r="AV7">
        <f t="shared" si="29"/>
        <v>1</v>
      </c>
      <c r="AW7">
        <f t="shared" si="30"/>
        <v>0</v>
      </c>
      <c r="AX7">
        <f t="shared" si="31"/>
        <v>1</v>
      </c>
      <c r="AY7">
        <f t="shared" si="32"/>
        <v>0</v>
      </c>
      <c r="AZ7">
        <f t="shared" si="33"/>
        <v>0</v>
      </c>
    </row>
    <row r="8" spans="1:52" ht="25.95" customHeight="1" thickBot="1" x14ac:dyDescent="0.35">
      <c r="A8" s="2"/>
      <c r="B8" s="4">
        <v>6</v>
      </c>
      <c r="C8" s="32" t="s">
        <v>48</v>
      </c>
      <c r="D8" s="26"/>
      <c r="E8" s="37" t="s">
        <v>79</v>
      </c>
      <c r="F8" s="26"/>
      <c r="G8" s="26"/>
      <c r="H8" s="28" t="s">
        <v>82</v>
      </c>
      <c r="I8" s="29" t="s">
        <v>75</v>
      </c>
      <c r="J8" s="26"/>
      <c r="K8" s="26"/>
      <c r="L8" s="40"/>
      <c r="M8" s="33" t="s">
        <v>103</v>
      </c>
      <c r="N8" s="27" t="s">
        <v>69</v>
      </c>
      <c r="O8" s="38" t="s">
        <v>102</v>
      </c>
      <c r="P8" s="33" t="s">
        <v>78</v>
      </c>
      <c r="Q8" s="30" t="s">
        <v>73</v>
      </c>
      <c r="R8" s="31" t="s">
        <v>42</v>
      </c>
      <c r="S8">
        <f t="shared" si="0"/>
        <v>0</v>
      </c>
      <c r="T8">
        <f t="shared" si="1"/>
        <v>0</v>
      </c>
      <c r="U8">
        <f t="shared" si="2"/>
        <v>1</v>
      </c>
      <c r="V8">
        <f t="shared" si="3"/>
        <v>1</v>
      </c>
      <c r="W8">
        <f t="shared" si="4"/>
        <v>0</v>
      </c>
      <c r="X8">
        <f t="shared" si="5"/>
        <v>1</v>
      </c>
      <c r="Y8">
        <f t="shared" si="6"/>
        <v>0</v>
      </c>
      <c r="Z8">
        <f t="shared" si="7"/>
        <v>0</v>
      </c>
      <c r="AA8">
        <f t="shared" si="8"/>
        <v>0</v>
      </c>
      <c r="AB8">
        <f t="shared" si="9"/>
        <v>1</v>
      </c>
      <c r="AC8">
        <f t="shared" si="10"/>
        <v>0</v>
      </c>
      <c r="AD8">
        <f t="shared" si="11"/>
        <v>1</v>
      </c>
      <c r="AE8">
        <f t="shared" si="12"/>
        <v>1</v>
      </c>
      <c r="AF8">
        <f t="shared" si="13"/>
        <v>0</v>
      </c>
      <c r="AG8">
        <f t="shared" si="14"/>
        <v>1</v>
      </c>
      <c r="AH8">
        <f t="shared" si="15"/>
        <v>1</v>
      </c>
      <c r="AI8">
        <f t="shared" si="16"/>
        <v>0</v>
      </c>
      <c r="AJ8">
        <f t="shared" si="17"/>
        <v>0</v>
      </c>
      <c r="AK8">
        <f t="shared" si="18"/>
        <v>1</v>
      </c>
      <c r="AL8">
        <f t="shared" si="19"/>
        <v>1</v>
      </c>
      <c r="AM8">
        <f t="shared" si="20"/>
        <v>0</v>
      </c>
      <c r="AN8">
        <f t="shared" si="21"/>
        <v>0</v>
      </c>
      <c r="AO8">
        <f t="shared" si="22"/>
        <v>0</v>
      </c>
      <c r="AP8">
        <f t="shared" si="23"/>
        <v>0</v>
      </c>
      <c r="AQ8">
        <f t="shared" si="24"/>
        <v>0</v>
      </c>
      <c r="AR8">
        <f t="shared" si="25"/>
        <v>0</v>
      </c>
      <c r="AS8">
        <f t="shared" si="26"/>
        <v>0</v>
      </c>
      <c r="AT8">
        <f t="shared" si="27"/>
        <v>0</v>
      </c>
      <c r="AU8">
        <f t="shared" si="28"/>
        <v>0</v>
      </c>
      <c r="AV8">
        <f t="shared" si="29"/>
        <v>0</v>
      </c>
      <c r="AW8">
        <f t="shared" si="30"/>
        <v>0</v>
      </c>
      <c r="AX8">
        <f t="shared" si="31"/>
        <v>0</v>
      </c>
      <c r="AY8">
        <f t="shared" si="32"/>
        <v>1</v>
      </c>
      <c r="AZ8">
        <f t="shared" si="33"/>
        <v>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09-01-23-1 смена</vt:lpstr>
      <vt:lpstr>09-01-23-2 смена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Nika-soft</dc:creator>
  <cp:lastModifiedBy>Учитель</cp:lastModifiedBy>
  <dcterms:created xsi:type="dcterms:W3CDTF">2024-01-06T10:51:00Z</dcterms:created>
  <dcterms:modified xsi:type="dcterms:W3CDTF">2024-01-07T03:41:09Z</dcterms:modified>
</cp:coreProperties>
</file>